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15450" windowHeight="76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Лист1!$A$17:$O$17</definedName>
    <definedName name="_xlnm.Print_Area" localSheetId="0">Лист1!$A$1:$S$238</definedName>
  </definedNames>
  <calcPr calcId="145621"/>
</workbook>
</file>

<file path=xl/calcChain.xml><?xml version="1.0" encoding="utf-8"?>
<calcChain xmlns="http://schemas.openxmlformats.org/spreadsheetml/2006/main">
  <c r="S237" i="1" l="1"/>
  <c r="S236" i="1" s="1"/>
  <c r="S235" i="1" s="1"/>
  <c r="S234" i="1" s="1"/>
  <c r="S233" i="1" s="1"/>
  <c r="S232" i="1" s="1"/>
  <c r="O237" i="1"/>
  <c r="O236" i="1" s="1"/>
  <c r="O235" i="1" s="1"/>
  <c r="O234" i="1" s="1"/>
  <c r="O233" i="1" s="1"/>
  <c r="O232" i="1" s="1"/>
  <c r="R236" i="1"/>
  <c r="P236" i="1"/>
  <c r="N236" i="1"/>
  <c r="N235" i="1" s="1"/>
  <c r="N234" i="1" s="1"/>
  <c r="N233" i="1" s="1"/>
  <c r="N232" i="1" s="1"/>
  <c r="M236" i="1"/>
  <c r="M235" i="1" s="1"/>
  <c r="M234" i="1" s="1"/>
  <c r="M233" i="1" s="1"/>
  <c r="M232" i="1" s="1"/>
  <c r="L236" i="1"/>
  <c r="K236" i="1"/>
  <c r="K235" i="1" s="1"/>
  <c r="K234" i="1" s="1"/>
  <c r="K233" i="1" s="1"/>
  <c r="K232" i="1" s="1"/>
  <c r="J236" i="1"/>
  <c r="J235" i="1" s="1"/>
  <c r="J234" i="1" s="1"/>
  <c r="J233" i="1" s="1"/>
  <c r="J232" i="1" s="1"/>
  <c r="I236" i="1"/>
  <c r="I235" i="1" s="1"/>
  <c r="I234" i="1" s="1"/>
  <c r="I233" i="1" s="1"/>
  <c r="I232" i="1" s="1"/>
  <c r="H236" i="1"/>
  <c r="G236" i="1"/>
  <c r="R235" i="1"/>
  <c r="R234" i="1" s="1"/>
  <c r="R233" i="1" s="1"/>
  <c r="R232" i="1" s="1"/>
  <c r="P235" i="1"/>
  <c r="P234" i="1" s="1"/>
  <c r="P233" i="1" s="1"/>
  <c r="P232" i="1" s="1"/>
  <c r="L235" i="1"/>
  <c r="H235" i="1"/>
  <c r="H234" i="1" s="1"/>
  <c r="H233" i="1" s="1"/>
  <c r="H232" i="1" s="1"/>
  <c r="G235" i="1"/>
  <c r="G234" i="1" s="1"/>
  <c r="G233" i="1" s="1"/>
  <c r="G232" i="1" s="1"/>
  <c r="L234" i="1"/>
  <c r="L233" i="1" s="1"/>
  <c r="N231" i="1"/>
  <c r="O231" i="1" s="1"/>
  <c r="R230" i="1"/>
  <c r="R229" i="1" s="1"/>
  <c r="P230" i="1"/>
  <c r="M230" i="1"/>
  <c r="L230" i="1"/>
  <c r="L229" i="1" s="1"/>
  <c r="K230" i="1"/>
  <c r="K229" i="1" s="1"/>
  <c r="J230" i="1"/>
  <c r="J229" i="1" s="1"/>
  <c r="I230" i="1"/>
  <c r="I229" i="1" s="1"/>
  <c r="H230" i="1"/>
  <c r="H229" i="1" s="1"/>
  <c r="G230" i="1"/>
  <c r="G229" i="1" s="1"/>
  <c r="P229" i="1"/>
  <c r="N228" i="1"/>
  <c r="O228" i="1" s="1"/>
  <c r="R227" i="1"/>
  <c r="R226" i="1" s="1"/>
  <c r="P227" i="1"/>
  <c r="P226" i="1" s="1"/>
  <c r="M227" i="1"/>
  <c r="M226" i="1" s="1"/>
  <c r="L227" i="1"/>
  <c r="L226" i="1" s="1"/>
  <c r="K227" i="1"/>
  <c r="K226" i="1" s="1"/>
  <c r="K225" i="1" s="1"/>
  <c r="K224" i="1" s="1"/>
  <c r="K223" i="1" s="1"/>
  <c r="K222" i="1" s="1"/>
  <c r="K221" i="1" s="1"/>
  <c r="J227" i="1"/>
  <c r="J226" i="1" s="1"/>
  <c r="I227" i="1"/>
  <c r="I226" i="1" s="1"/>
  <c r="H227" i="1"/>
  <c r="G227" i="1"/>
  <c r="G226" i="1" s="1"/>
  <c r="G225" i="1" s="1"/>
  <c r="G224" i="1" s="1"/>
  <c r="G223" i="1" s="1"/>
  <c r="G222" i="1" s="1"/>
  <c r="G221" i="1" s="1"/>
  <c r="H226" i="1"/>
  <c r="S118" i="1"/>
  <c r="G80" i="1"/>
  <c r="G79" i="1" s="1"/>
  <c r="H80" i="1"/>
  <c r="H79" i="1" s="1"/>
  <c r="I80" i="1"/>
  <c r="I79" i="1" s="1"/>
  <c r="J80" i="1"/>
  <c r="J79" i="1" s="1"/>
  <c r="K80" i="1"/>
  <c r="K79" i="1" s="1"/>
  <c r="L80" i="1"/>
  <c r="L79" i="1" s="1"/>
  <c r="M80" i="1"/>
  <c r="M79" i="1" s="1"/>
  <c r="N80" i="1"/>
  <c r="N79" i="1" s="1"/>
  <c r="P80" i="1"/>
  <c r="P79" i="1" s="1"/>
  <c r="R80" i="1"/>
  <c r="R79" i="1" s="1"/>
  <c r="O81" i="1"/>
  <c r="Q81" i="1" s="1"/>
  <c r="G83" i="1"/>
  <c r="G82" i="1" s="1"/>
  <c r="H83" i="1"/>
  <c r="H82" i="1" s="1"/>
  <c r="I83" i="1"/>
  <c r="I82" i="1" s="1"/>
  <c r="J83" i="1"/>
  <c r="J82" i="1" s="1"/>
  <c r="K83" i="1"/>
  <c r="K82" i="1" s="1"/>
  <c r="L83" i="1"/>
  <c r="L82" i="1" s="1"/>
  <c r="M83" i="1"/>
  <c r="M82" i="1" s="1"/>
  <c r="N83" i="1"/>
  <c r="N82" i="1" s="1"/>
  <c r="P83" i="1"/>
  <c r="P82" i="1" s="1"/>
  <c r="R83" i="1"/>
  <c r="R82" i="1" s="1"/>
  <c r="O84" i="1"/>
  <c r="Q84" i="1" s="1"/>
  <c r="G90" i="1"/>
  <c r="G89" i="1" s="1"/>
  <c r="H90" i="1"/>
  <c r="H89" i="1" s="1"/>
  <c r="I90" i="1"/>
  <c r="I89" i="1" s="1"/>
  <c r="J90" i="1"/>
  <c r="J89" i="1" s="1"/>
  <c r="K90" i="1"/>
  <c r="K89" i="1" s="1"/>
  <c r="L90" i="1"/>
  <c r="L89" i="1" s="1"/>
  <c r="M90" i="1"/>
  <c r="M89" i="1" s="1"/>
  <c r="N90" i="1"/>
  <c r="N89" i="1" s="1"/>
  <c r="P90" i="1"/>
  <c r="P89" i="1" s="1"/>
  <c r="R90" i="1"/>
  <c r="R89" i="1" s="1"/>
  <c r="O91" i="1"/>
  <c r="O90" i="1" s="1"/>
  <c r="O89" i="1" s="1"/>
  <c r="G100" i="1"/>
  <c r="G99" i="1" s="1"/>
  <c r="G98" i="1" s="1"/>
  <c r="G97" i="1" s="1"/>
  <c r="G96" i="1" s="1"/>
  <c r="G95" i="1" s="1"/>
  <c r="H100" i="1"/>
  <c r="H99" i="1" s="1"/>
  <c r="H98" i="1" s="1"/>
  <c r="H97" i="1" s="1"/>
  <c r="H96" i="1" s="1"/>
  <c r="H95" i="1" s="1"/>
  <c r="I100" i="1"/>
  <c r="I99" i="1" s="1"/>
  <c r="I98" i="1" s="1"/>
  <c r="I97" i="1" s="1"/>
  <c r="I96" i="1" s="1"/>
  <c r="I95" i="1" s="1"/>
  <c r="J100" i="1"/>
  <c r="J99" i="1" s="1"/>
  <c r="J98" i="1" s="1"/>
  <c r="J97" i="1" s="1"/>
  <c r="J96" i="1" s="1"/>
  <c r="J95" i="1" s="1"/>
  <c r="K100" i="1"/>
  <c r="K99" i="1" s="1"/>
  <c r="K98" i="1" s="1"/>
  <c r="K97" i="1" s="1"/>
  <c r="K96" i="1" s="1"/>
  <c r="K95" i="1" s="1"/>
  <c r="L100" i="1"/>
  <c r="L99" i="1" s="1"/>
  <c r="L98" i="1" s="1"/>
  <c r="L97" i="1" s="1"/>
  <c r="L96" i="1" s="1"/>
  <c r="L95" i="1" s="1"/>
  <c r="M100" i="1"/>
  <c r="M99" i="1" s="1"/>
  <c r="N100" i="1"/>
  <c r="N99" i="1" s="1"/>
  <c r="N98" i="1" s="1"/>
  <c r="N97" i="1" s="1"/>
  <c r="N96" i="1" s="1"/>
  <c r="N95" i="1" s="1"/>
  <c r="P100" i="1"/>
  <c r="P99" i="1" s="1"/>
  <c r="P98" i="1" s="1"/>
  <c r="P97" i="1" s="1"/>
  <c r="P96" i="1" s="1"/>
  <c r="P95" i="1" s="1"/>
  <c r="R100" i="1"/>
  <c r="R99" i="1" s="1"/>
  <c r="R98" i="1" s="1"/>
  <c r="R97" i="1" s="1"/>
  <c r="R96" i="1" s="1"/>
  <c r="R95" i="1" s="1"/>
  <c r="O101" i="1"/>
  <c r="Q101" i="1" s="1"/>
  <c r="S212" i="1"/>
  <c r="S211" i="1" s="1"/>
  <c r="R211" i="1"/>
  <c r="Q211" i="1"/>
  <c r="P211" i="1"/>
  <c r="O211" i="1"/>
  <c r="N211" i="1"/>
  <c r="M211" i="1"/>
  <c r="L211" i="1"/>
  <c r="K211" i="1"/>
  <c r="J211" i="1"/>
  <c r="I211" i="1"/>
  <c r="H211" i="1"/>
  <c r="G211" i="1"/>
  <c r="S209" i="1"/>
  <c r="R209" i="1"/>
  <c r="Q209" i="1"/>
  <c r="P209" i="1"/>
  <c r="O209" i="1"/>
  <c r="N209" i="1"/>
  <c r="M209" i="1"/>
  <c r="L209" i="1"/>
  <c r="K209" i="1"/>
  <c r="K208" i="1" s="1"/>
  <c r="K207" i="1" s="1"/>
  <c r="K206" i="1" s="1"/>
  <c r="K205" i="1" s="1"/>
  <c r="K204" i="1" s="1"/>
  <c r="J209" i="1"/>
  <c r="I209" i="1"/>
  <c r="H209" i="1"/>
  <c r="G209" i="1"/>
  <c r="O203" i="1"/>
  <c r="O202" i="1" s="1"/>
  <c r="R202" i="1"/>
  <c r="P202" i="1"/>
  <c r="N202" i="1"/>
  <c r="M202" i="1"/>
  <c r="L202" i="1"/>
  <c r="K202" i="1"/>
  <c r="J202" i="1"/>
  <c r="I202" i="1"/>
  <c r="H202" i="1"/>
  <c r="G202" i="1"/>
  <c r="S201" i="1"/>
  <c r="S200" i="1" s="1"/>
  <c r="R200" i="1"/>
  <c r="Q200" i="1"/>
  <c r="P200" i="1"/>
  <c r="O200" i="1"/>
  <c r="N200" i="1"/>
  <c r="M200" i="1"/>
  <c r="L200" i="1"/>
  <c r="K200" i="1"/>
  <c r="J200" i="1"/>
  <c r="I200" i="1"/>
  <c r="H200" i="1"/>
  <c r="G200" i="1"/>
  <c r="O193" i="1"/>
  <c r="R192" i="1"/>
  <c r="R191" i="1" s="1"/>
  <c r="R190" i="1" s="1"/>
  <c r="P192" i="1"/>
  <c r="P191" i="1" s="1"/>
  <c r="N192" i="1"/>
  <c r="M192" i="1"/>
  <c r="L192" i="1"/>
  <c r="L191" i="1" s="1"/>
  <c r="K192" i="1"/>
  <c r="K191" i="1" s="1"/>
  <c r="J192" i="1"/>
  <c r="J191" i="1" s="1"/>
  <c r="I192" i="1"/>
  <c r="I191" i="1" s="1"/>
  <c r="H192" i="1"/>
  <c r="H191" i="1" s="1"/>
  <c r="G192" i="1"/>
  <c r="G191" i="1" s="1"/>
  <c r="N191" i="1"/>
  <c r="N190" i="1" s="1"/>
  <c r="N189" i="1" s="1"/>
  <c r="N188" i="1" s="1"/>
  <c r="N187" i="1" s="1"/>
  <c r="I190" i="1"/>
  <c r="I189" i="1" s="1"/>
  <c r="I188" i="1" s="1"/>
  <c r="I187" i="1" s="1"/>
  <c r="J225" i="1" l="1"/>
  <c r="J224" i="1" s="1"/>
  <c r="J223" i="1" s="1"/>
  <c r="J222" i="1" s="1"/>
  <c r="J221" i="1" s="1"/>
  <c r="L225" i="1"/>
  <c r="L224" i="1" s="1"/>
  <c r="L223" i="1" s="1"/>
  <c r="L222" i="1" s="1"/>
  <c r="L221" i="1" s="1"/>
  <c r="P225" i="1"/>
  <c r="P224" i="1" s="1"/>
  <c r="P223" i="1" s="1"/>
  <c r="P222" i="1" s="1"/>
  <c r="P221" i="1" s="1"/>
  <c r="H225" i="1"/>
  <c r="H224" i="1" s="1"/>
  <c r="H223" i="1" s="1"/>
  <c r="H222" i="1" s="1"/>
  <c r="H221" i="1" s="1"/>
  <c r="L232" i="1"/>
  <c r="I225" i="1"/>
  <c r="I224" i="1" s="1"/>
  <c r="I223" i="1" s="1"/>
  <c r="I222" i="1" s="1"/>
  <c r="I221" i="1" s="1"/>
  <c r="N227" i="1"/>
  <c r="N226" i="1" s="1"/>
  <c r="M229" i="1"/>
  <c r="N199" i="1"/>
  <c r="N198" i="1" s="1"/>
  <c r="N197" i="1" s="1"/>
  <c r="N196" i="1" s="1"/>
  <c r="N195" i="1" s="1"/>
  <c r="R225" i="1"/>
  <c r="R224" i="1" s="1"/>
  <c r="R223" i="1" s="1"/>
  <c r="R222" i="1" s="1"/>
  <c r="R221" i="1" s="1"/>
  <c r="Q227" i="1"/>
  <c r="Q226" i="1" s="1"/>
  <c r="S228" i="1"/>
  <c r="S227" i="1" s="1"/>
  <c r="S226" i="1" s="1"/>
  <c r="O230" i="1"/>
  <c r="O229" i="1" s="1"/>
  <c r="Q236" i="1"/>
  <c r="Q235" i="1" s="1"/>
  <c r="Q234" i="1" s="1"/>
  <c r="Q233" i="1" s="1"/>
  <c r="Q232" i="1" s="1"/>
  <c r="O227" i="1"/>
  <c r="O226" i="1" s="1"/>
  <c r="N230" i="1"/>
  <c r="N229" i="1" s="1"/>
  <c r="J199" i="1"/>
  <c r="J198" i="1" s="1"/>
  <c r="J197" i="1" s="1"/>
  <c r="J196" i="1" s="1"/>
  <c r="J195" i="1" s="1"/>
  <c r="R199" i="1"/>
  <c r="R198" i="1" s="1"/>
  <c r="R197" i="1" s="1"/>
  <c r="R196" i="1" s="1"/>
  <c r="R195" i="1" s="1"/>
  <c r="K199" i="1"/>
  <c r="K198" i="1" s="1"/>
  <c r="K197" i="1" s="1"/>
  <c r="K196" i="1" s="1"/>
  <c r="K195" i="1" s="1"/>
  <c r="K194" i="1" s="1"/>
  <c r="P199" i="1"/>
  <c r="P198" i="1" s="1"/>
  <c r="P197" i="1" s="1"/>
  <c r="P196" i="1" s="1"/>
  <c r="P195" i="1" s="1"/>
  <c r="H199" i="1"/>
  <c r="H198" i="1" s="1"/>
  <c r="H197" i="1" s="1"/>
  <c r="H196" i="1" s="1"/>
  <c r="H195" i="1" s="1"/>
  <c r="L199" i="1"/>
  <c r="L198" i="1" s="1"/>
  <c r="L197" i="1" s="1"/>
  <c r="L196" i="1" s="1"/>
  <c r="L195" i="1" s="1"/>
  <c r="N78" i="1"/>
  <c r="N77" i="1" s="1"/>
  <c r="N76" i="1" s="1"/>
  <c r="N75" i="1" s="1"/>
  <c r="J78" i="1"/>
  <c r="J77" i="1" s="1"/>
  <c r="J76" i="1" s="1"/>
  <c r="J75" i="1" s="1"/>
  <c r="Q83" i="1"/>
  <c r="Q82" i="1" s="1"/>
  <c r="S84" i="1"/>
  <c r="S83" i="1" s="1"/>
  <c r="S82" i="1" s="1"/>
  <c r="Q80" i="1"/>
  <c r="Q79" i="1" s="1"/>
  <c r="S81" i="1"/>
  <c r="S80" i="1" s="1"/>
  <c r="S79" i="1" s="1"/>
  <c r="M78" i="1"/>
  <c r="I78" i="1"/>
  <c r="I77" i="1" s="1"/>
  <c r="I76" i="1" s="1"/>
  <c r="I75" i="1" s="1"/>
  <c r="R78" i="1"/>
  <c r="R77" i="1" s="1"/>
  <c r="R76" i="1" s="1"/>
  <c r="R75" i="1" s="1"/>
  <c r="L78" i="1"/>
  <c r="L77" i="1" s="1"/>
  <c r="L76" i="1" s="1"/>
  <c r="L75" i="1" s="1"/>
  <c r="H78" i="1"/>
  <c r="H77" i="1" s="1"/>
  <c r="H76" i="1" s="1"/>
  <c r="H75" i="1" s="1"/>
  <c r="P78" i="1"/>
  <c r="P77" i="1" s="1"/>
  <c r="P76" i="1" s="1"/>
  <c r="P75" i="1" s="1"/>
  <c r="K78" i="1"/>
  <c r="K77" i="1" s="1"/>
  <c r="K76" i="1" s="1"/>
  <c r="K75" i="1" s="1"/>
  <c r="G78" i="1"/>
  <c r="G77" i="1" s="1"/>
  <c r="G76" i="1" s="1"/>
  <c r="G75" i="1" s="1"/>
  <c r="Q91" i="1"/>
  <c r="Q90" i="1" s="1"/>
  <c r="Q89" i="1" s="1"/>
  <c r="O83" i="1"/>
  <c r="O82" i="1" s="1"/>
  <c r="O80" i="1"/>
  <c r="O79" i="1" s="1"/>
  <c r="J190" i="1"/>
  <c r="J189" i="1" s="1"/>
  <c r="J188" i="1" s="1"/>
  <c r="J187" i="1" s="1"/>
  <c r="J186" i="1" s="1"/>
  <c r="Q100" i="1"/>
  <c r="Q99" i="1" s="1"/>
  <c r="Q98" i="1" s="1"/>
  <c r="Q97" i="1" s="1"/>
  <c r="Q96" i="1" s="1"/>
  <c r="Q95" i="1" s="1"/>
  <c r="S101" i="1"/>
  <c r="S100" i="1" s="1"/>
  <c r="S99" i="1" s="1"/>
  <c r="S98" i="1" s="1"/>
  <c r="S97" i="1" s="1"/>
  <c r="S96" i="1" s="1"/>
  <c r="S95" i="1" s="1"/>
  <c r="M98" i="1"/>
  <c r="M208" i="1"/>
  <c r="M207" i="1" s="1"/>
  <c r="M206" i="1" s="1"/>
  <c r="Q208" i="1"/>
  <c r="Q207" i="1" s="1"/>
  <c r="Q206" i="1" s="1"/>
  <c r="Q205" i="1" s="1"/>
  <c r="Q204" i="1" s="1"/>
  <c r="O100" i="1"/>
  <c r="O99" i="1" s="1"/>
  <c r="O98" i="1" s="1"/>
  <c r="O97" i="1" s="1"/>
  <c r="O96" i="1" s="1"/>
  <c r="O95" i="1" s="1"/>
  <c r="G190" i="1"/>
  <c r="G189" i="1" s="1"/>
  <c r="G188" i="1" s="1"/>
  <c r="G187" i="1" s="1"/>
  <c r="G186" i="1" s="1"/>
  <c r="K190" i="1"/>
  <c r="K189" i="1" s="1"/>
  <c r="K188" i="1" s="1"/>
  <c r="K187" i="1" s="1"/>
  <c r="K186" i="1" s="1"/>
  <c r="P190" i="1"/>
  <c r="P189" i="1" s="1"/>
  <c r="P188" i="1" s="1"/>
  <c r="P187" i="1" s="1"/>
  <c r="P186" i="1" s="1"/>
  <c r="O208" i="1"/>
  <c r="O207" i="1" s="1"/>
  <c r="O206" i="1" s="1"/>
  <c r="O205" i="1" s="1"/>
  <c r="O204" i="1" s="1"/>
  <c r="R189" i="1"/>
  <c r="R188" i="1" s="1"/>
  <c r="R187" i="1" s="1"/>
  <c r="R186" i="1" s="1"/>
  <c r="G199" i="1"/>
  <c r="G198" i="1" s="1"/>
  <c r="G197" i="1" s="1"/>
  <c r="G196" i="1" s="1"/>
  <c r="G195" i="1" s="1"/>
  <c r="I208" i="1"/>
  <c r="I207" i="1" s="1"/>
  <c r="I206" i="1" s="1"/>
  <c r="I205" i="1" s="1"/>
  <c r="I204" i="1" s="1"/>
  <c r="G208" i="1"/>
  <c r="G207" i="1" s="1"/>
  <c r="G206" i="1" s="1"/>
  <c r="G205" i="1" s="1"/>
  <c r="G204" i="1" s="1"/>
  <c r="I186" i="1"/>
  <c r="H190" i="1"/>
  <c r="H189" i="1" s="1"/>
  <c r="H188" i="1" s="1"/>
  <c r="H187" i="1" s="1"/>
  <c r="L190" i="1"/>
  <c r="L189" i="1" s="1"/>
  <c r="L188" i="1" s="1"/>
  <c r="L187" i="1" s="1"/>
  <c r="L186" i="1" s="1"/>
  <c r="N186" i="1"/>
  <c r="O199" i="1"/>
  <c r="O198" i="1" s="1"/>
  <c r="O197" i="1" s="1"/>
  <c r="O196" i="1" s="1"/>
  <c r="O195" i="1" s="1"/>
  <c r="J208" i="1"/>
  <c r="J207" i="1" s="1"/>
  <c r="J206" i="1" s="1"/>
  <c r="J205" i="1" s="1"/>
  <c r="J204" i="1" s="1"/>
  <c r="N208" i="1"/>
  <c r="N207" i="1" s="1"/>
  <c r="N206" i="1" s="1"/>
  <c r="N205" i="1" s="1"/>
  <c r="N204" i="1" s="1"/>
  <c r="R208" i="1"/>
  <c r="R207" i="1" s="1"/>
  <c r="R206" i="1" s="1"/>
  <c r="R205" i="1" s="1"/>
  <c r="R204" i="1" s="1"/>
  <c r="S208" i="1"/>
  <c r="S207" i="1" s="1"/>
  <c r="S206" i="1" s="1"/>
  <c r="S205" i="1" s="1"/>
  <c r="S204" i="1" s="1"/>
  <c r="M191" i="1"/>
  <c r="I199" i="1"/>
  <c r="I198" i="1" s="1"/>
  <c r="I197" i="1" s="1"/>
  <c r="I196" i="1" s="1"/>
  <c r="I195" i="1" s="1"/>
  <c r="H208" i="1"/>
  <c r="H207" i="1" s="1"/>
  <c r="H206" i="1" s="1"/>
  <c r="H205" i="1" s="1"/>
  <c r="H204" i="1" s="1"/>
  <c r="P208" i="1"/>
  <c r="P207" i="1" s="1"/>
  <c r="P206" i="1" s="1"/>
  <c r="P205" i="1" s="1"/>
  <c r="P204" i="1" s="1"/>
  <c r="P194" i="1" s="1"/>
  <c r="S193" i="1"/>
  <c r="S192" i="1" s="1"/>
  <c r="S191" i="1" s="1"/>
  <c r="S190" i="1" s="1"/>
  <c r="Q192" i="1"/>
  <c r="Q191" i="1" s="1"/>
  <c r="Q190" i="1" s="1"/>
  <c r="O192" i="1"/>
  <c r="O191" i="1" s="1"/>
  <c r="O190" i="1" s="1"/>
  <c r="O189" i="1" s="1"/>
  <c r="O188" i="1" s="1"/>
  <c r="O187" i="1" s="1"/>
  <c r="L208" i="1"/>
  <c r="L207" i="1" s="1"/>
  <c r="L206" i="1" s="1"/>
  <c r="L205" i="1" s="1"/>
  <c r="L204" i="1" s="1"/>
  <c r="M199" i="1"/>
  <c r="S109" i="1"/>
  <c r="S120" i="1"/>
  <c r="N225" i="1" l="1"/>
  <c r="N224" i="1" s="1"/>
  <c r="N223" i="1" s="1"/>
  <c r="N222" i="1" s="1"/>
  <c r="N221" i="1" s="1"/>
  <c r="N194" i="1"/>
  <c r="M225" i="1"/>
  <c r="M224" i="1" s="1"/>
  <c r="Q230" i="1"/>
  <c r="Q229" i="1" s="1"/>
  <c r="Q225" i="1" s="1"/>
  <c r="Q224" i="1" s="1"/>
  <c r="Q223" i="1" s="1"/>
  <c r="Q222" i="1" s="1"/>
  <c r="Q221" i="1" s="1"/>
  <c r="S231" i="1"/>
  <c r="S230" i="1" s="1"/>
  <c r="S229" i="1" s="1"/>
  <c r="S225" i="1" s="1"/>
  <c r="S224" i="1" s="1"/>
  <c r="S223" i="1" s="1"/>
  <c r="S222" i="1" s="1"/>
  <c r="S221" i="1" s="1"/>
  <c r="O225" i="1"/>
  <c r="O224" i="1" s="1"/>
  <c r="O223" i="1" s="1"/>
  <c r="O222" i="1" s="1"/>
  <c r="O221" i="1" s="1"/>
  <c r="L194" i="1"/>
  <c r="G194" i="1"/>
  <c r="H194" i="1"/>
  <c r="J194" i="1"/>
  <c r="I194" i="1"/>
  <c r="R194" i="1"/>
  <c r="O194" i="1"/>
  <c r="O78" i="1"/>
  <c r="O77" i="1" s="1"/>
  <c r="O76" i="1" s="1"/>
  <c r="O75" i="1" s="1"/>
  <c r="M77" i="1"/>
  <c r="S78" i="1"/>
  <c r="S77" i="1" s="1"/>
  <c r="S76" i="1" s="1"/>
  <c r="S75" i="1" s="1"/>
  <c r="S91" i="1"/>
  <c r="S90" i="1" s="1"/>
  <c r="S89" i="1" s="1"/>
  <c r="Q78" i="1"/>
  <c r="Q77" i="1" s="1"/>
  <c r="Q76" i="1" s="1"/>
  <c r="Q75" i="1" s="1"/>
  <c r="H186" i="1"/>
  <c r="M97" i="1"/>
  <c r="M190" i="1"/>
  <c r="M189" i="1" s="1"/>
  <c r="S189" i="1"/>
  <c r="S188" i="1" s="1"/>
  <c r="S187" i="1" s="1"/>
  <c r="S186" i="1" s="1"/>
  <c r="Q189" i="1"/>
  <c r="Q188" i="1" s="1"/>
  <c r="Q187" i="1" s="1"/>
  <c r="Q186" i="1" s="1"/>
  <c r="M205" i="1"/>
  <c r="M198" i="1"/>
  <c r="S203" i="1"/>
  <c r="S202" i="1" s="1"/>
  <c r="S199" i="1" s="1"/>
  <c r="S198" i="1" s="1"/>
  <c r="S197" i="1" s="1"/>
  <c r="S196" i="1" s="1"/>
  <c r="S195" i="1" s="1"/>
  <c r="S194" i="1" s="1"/>
  <c r="Q202" i="1"/>
  <c r="Q199" i="1" s="1"/>
  <c r="Q198" i="1" s="1"/>
  <c r="Q197" i="1" s="1"/>
  <c r="Q196" i="1" s="1"/>
  <c r="Q195" i="1" s="1"/>
  <c r="Q194" i="1" s="1"/>
  <c r="O186" i="1"/>
  <c r="R144" i="1"/>
  <c r="S158" i="1"/>
  <c r="S157" i="1" s="1"/>
  <c r="R157" i="1"/>
  <c r="Q157" i="1"/>
  <c r="P157" i="1"/>
  <c r="O157" i="1"/>
  <c r="N157" i="1"/>
  <c r="M157" i="1"/>
  <c r="L157" i="1"/>
  <c r="K157" i="1"/>
  <c r="J157" i="1"/>
  <c r="I157" i="1"/>
  <c r="H157" i="1"/>
  <c r="G157" i="1"/>
  <c r="S156" i="1"/>
  <c r="S155" i="1" s="1"/>
  <c r="R155" i="1"/>
  <c r="Q155" i="1"/>
  <c r="P155" i="1"/>
  <c r="O155" i="1"/>
  <c r="N155" i="1"/>
  <c r="M155" i="1"/>
  <c r="L155" i="1"/>
  <c r="K155" i="1"/>
  <c r="J155" i="1"/>
  <c r="I155" i="1"/>
  <c r="H155" i="1"/>
  <c r="G155" i="1"/>
  <c r="K149" i="1"/>
  <c r="K148" i="1" s="1"/>
  <c r="K147" i="1" s="1"/>
  <c r="K146" i="1" s="1"/>
  <c r="K145" i="1" s="1"/>
  <c r="R148" i="1"/>
  <c r="R147" i="1" s="1"/>
  <c r="R146" i="1" s="1"/>
  <c r="R145" i="1" s="1"/>
  <c r="P148" i="1"/>
  <c r="P147" i="1" s="1"/>
  <c r="P146" i="1" s="1"/>
  <c r="P145" i="1" s="1"/>
  <c r="N148" i="1"/>
  <c r="N147" i="1" s="1"/>
  <c r="N146" i="1" s="1"/>
  <c r="N145" i="1" s="1"/>
  <c r="L148" i="1"/>
  <c r="L147" i="1" s="1"/>
  <c r="L146" i="1" s="1"/>
  <c r="L145" i="1" s="1"/>
  <c r="J148" i="1"/>
  <c r="J147" i="1" s="1"/>
  <c r="J146" i="1" s="1"/>
  <c r="J145" i="1" s="1"/>
  <c r="J139" i="1" s="1"/>
  <c r="I148" i="1"/>
  <c r="I147" i="1" s="1"/>
  <c r="I146" i="1" s="1"/>
  <c r="I145" i="1" s="1"/>
  <c r="I139" i="1" s="1"/>
  <c r="H148" i="1"/>
  <c r="H147" i="1" s="1"/>
  <c r="H146" i="1" s="1"/>
  <c r="H145" i="1" s="1"/>
  <c r="G148" i="1"/>
  <c r="G147" i="1" s="1"/>
  <c r="G146" i="1" s="1"/>
  <c r="G145" i="1" s="1"/>
  <c r="M144" i="1"/>
  <c r="O144" i="1" s="1"/>
  <c r="P143" i="1"/>
  <c r="P142" i="1" s="1"/>
  <c r="P141" i="1" s="1"/>
  <c r="P140" i="1" s="1"/>
  <c r="N143" i="1"/>
  <c r="N142" i="1" s="1"/>
  <c r="N141" i="1" s="1"/>
  <c r="N140" i="1" s="1"/>
  <c r="L143" i="1"/>
  <c r="L142" i="1" s="1"/>
  <c r="L141" i="1" s="1"/>
  <c r="L140" i="1" s="1"/>
  <c r="K143" i="1"/>
  <c r="K142" i="1" s="1"/>
  <c r="K141" i="1" s="1"/>
  <c r="K140" i="1" s="1"/>
  <c r="J143" i="1"/>
  <c r="J142" i="1" s="1"/>
  <c r="J141" i="1" s="1"/>
  <c r="J140" i="1" s="1"/>
  <c r="I143" i="1"/>
  <c r="I142" i="1" s="1"/>
  <c r="H143" i="1"/>
  <c r="H142" i="1" s="1"/>
  <c r="H141" i="1" s="1"/>
  <c r="H140" i="1" s="1"/>
  <c r="G143" i="1"/>
  <c r="G142" i="1" s="1"/>
  <c r="G141" i="1" s="1"/>
  <c r="G140" i="1" s="1"/>
  <c r="I141" i="1"/>
  <c r="I140" i="1" s="1"/>
  <c r="H139" i="1"/>
  <c r="G139" i="1"/>
  <c r="R219" i="1"/>
  <c r="R218" i="1" s="1"/>
  <c r="R217" i="1" s="1"/>
  <c r="R216" i="1" s="1"/>
  <c r="R215" i="1" s="1"/>
  <c r="R214" i="1" s="1"/>
  <c r="R213" i="1" s="1"/>
  <c r="R181" i="1"/>
  <c r="R180" i="1" s="1"/>
  <c r="R136" i="1"/>
  <c r="R135" i="1" s="1"/>
  <c r="R134" i="1" s="1"/>
  <c r="R133" i="1" s="1"/>
  <c r="R132" i="1" s="1"/>
  <c r="R130" i="1"/>
  <c r="R129" i="1" s="1"/>
  <c r="R127" i="1"/>
  <c r="R126" i="1" s="1"/>
  <c r="S119" i="1"/>
  <c r="R119" i="1"/>
  <c r="S117" i="1"/>
  <c r="R117" i="1"/>
  <c r="R110" i="1"/>
  <c r="S108" i="1"/>
  <c r="R108" i="1"/>
  <c r="R93" i="1"/>
  <c r="R92" i="1" s="1"/>
  <c r="R88" i="1" s="1"/>
  <c r="R71" i="1"/>
  <c r="R70" i="1" s="1"/>
  <c r="R69" i="1" s="1"/>
  <c r="R68" i="1" s="1"/>
  <c r="R67" i="1" s="1"/>
  <c r="R66" i="1" s="1"/>
  <c r="R65" i="1" s="1"/>
  <c r="R63" i="1"/>
  <c r="R62" i="1" s="1"/>
  <c r="R60" i="1"/>
  <c r="R59" i="1" s="1"/>
  <c r="R52" i="1"/>
  <c r="R51" i="1" s="1"/>
  <c r="R49" i="1"/>
  <c r="R48" i="1" s="1"/>
  <c r="R46" i="1"/>
  <c r="R45" i="1" s="1"/>
  <c r="R37" i="1"/>
  <c r="R35" i="1"/>
  <c r="R28" i="1"/>
  <c r="R27" i="1" s="1"/>
  <c r="R26" i="1" s="1"/>
  <c r="R25" i="1" s="1"/>
  <c r="R23" i="1"/>
  <c r="R22" i="1" s="1"/>
  <c r="R21" i="1" s="1"/>
  <c r="R20" i="1" s="1"/>
  <c r="M223" i="1" l="1"/>
  <c r="M76" i="1"/>
  <c r="M96" i="1"/>
  <c r="P154" i="1"/>
  <c r="P153" i="1" s="1"/>
  <c r="P152" i="1" s="1"/>
  <c r="P151" i="1" s="1"/>
  <c r="P150" i="1" s="1"/>
  <c r="R116" i="1"/>
  <c r="R115" i="1" s="1"/>
  <c r="R114" i="1" s="1"/>
  <c r="R113" i="1" s="1"/>
  <c r="R112" i="1" s="1"/>
  <c r="J154" i="1"/>
  <c r="J153" i="1" s="1"/>
  <c r="J152" i="1" s="1"/>
  <c r="J151" i="1" s="1"/>
  <c r="J150" i="1" s="1"/>
  <c r="N154" i="1"/>
  <c r="N153" i="1" s="1"/>
  <c r="N152" i="1" s="1"/>
  <c r="N151" i="1" s="1"/>
  <c r="N150" i="1" s="1"/>
  <c r="G154" i="1"/>
  <c r="G153" i="1" s="1"/>
  <c r="G152" i="1" s="1"/>
  <c r="G151" i="1" s="1"/>
  <c r="G150" i="1" s="1"/>
  <c r="K154" i="1"/>
  <c r="K153" i="1" s="1"/>
  <c r="K152" i="1" s="1"/>
  <c r="K151" i="1" s="1"/>
  <c r="K150" i="1" s="1"/>
  <c r="O154" i="1"/>
  <c r="O153" i="1" s="1"/>
  <c r="O152" i="1" s="1"/>
  <c r="O151" i="1" s="1"/>
  <c r="O150" i="1" s="1"/>
  <c r="I154" i="1"/>
  <c r="I153" i="1" s="1"/>
  <c r="I152" i="1" s="1"/>
  <c r="I151" i="1" s="1"/>
  <c r="I150" i="1" s="1"/>
  <c r="M188" i="1"/>
  <c r="M197" i="1"/>
  <c r="M204" i="1"/>
  <c r="R179" i="1"/>
  <c r="R178" i="1" s="1"/>
  <c r="R177" i="1" s="1"/>
  <c r="R176" i="1" s="1"/>
  <c r="R175" i="1" s="1"/>
  <c r="R174" i="1" s="1"/>
  <c r="H154" i="1"/>
  <c r="H153" i="1" s="1"/>
  <c r="H152" i="1" s="1"/>
  <c r="H151" i="1" s="1"/>
  <c r="H150" i="1" s="1"/>
  <c r="R107" i="1"/>
  <c r="R106" i="1" s="1"/>
  <c r="R105" i="1" s="1"/>
  <c r="R104" i="1" s="1"/>
  <c r="R103" i="1" s="1"/>
  <c r="L139" i="1"/>
  <c r="L154" i="1"/>
  <c r="L153" i="1" s="1"/>
  <c r="L152" i="1" s="1"/>
  <c r="L151" i="1" s="1"/>
  <c r="L150" i="1" s="1"/>
  <c r="S116" i="1"/>
  <c r="S115" i="1" s="1"/>
  <c r="S114" i="1" s="1"/>
  <c r="S113" i="1" s="1"/>
  <c r="S112" i="1" s="1"/>
  <c r="M149" i="1"/>
  <c r="M148" i="1" s="1"/>
  <c r="M147" i="1" s="1"/>
  <c r="M154" i="1"/>
  <c r="M153" i="1" s="1"/>
  <c r="Q154" i="1"/>
  <c r="Q153" i="1" s="1"/>
  <c r="Q152" i="1" s="1"/>
  <c r="Q151" i="1" s="1"/>
  <c r="Q150" i="1" s="1"/>
  <c r="R154" i="1"/>
  <c r="R153" i="1" s="1"/>
  <c r="R152" i="1" s="1"/>
  <c r="R151" i="1" s="1"/>
  <c r="R150" i="1" s="1"/>
  <c r="S154" i="1"/>
  <c r="S153" i="1" s="1"/>
  <c r="S152" i="1" s="1"/>
  <c r="S151" i="1" s="1"/>
  <c r="S150" i="1" s="1"/>
  <c r="R34" i="1"/>
  <c r="R33" i="1" s="1"/>
  <c r="R32" i="1" s="1"/>
  <c r="R31" i="1" s="1"/>
  <c r="R30" i="1" s="1"/>
  <c r="R143" i="1"/>
  <c r="R142" i="1" s="1"/>
  <c r="R141" i="1" s="1"/>
  <c r="R140" i="1" s="1"/>
  <c r="R139" i="1" s="1"/>
  <c r="K139" i="1"/>
  <c r="O143" i="1"/>
  <c r="O142" i="1" s="1"/>
  <c r="O141" i="1" s="1"/>
  <c r="O140" i="1" s="1"/>
  <c r="M143" i="1"/>
  <c r="N139" i="1"/>
  <c r="P139" i="1"/>
  <c r="R44" i="1"/>
  <c r="R43" i="1" s="1"/>
  <c r="R42" i="1" s="1"/>
  <c r="R41" i="1" s="1"/>
  <c r="R40" i="1" s="1"/>
  <c r="R39" i="1" s="1"/>
  <c r="R58" i="1"/>
  <c r="R57" i="1" s="1"/>
  <c r="R56" i="1" s="1"/>
  <c r="R55" i="1" s="1"/>
  <c r="R54" i="1" s="1"/>
  <c r="R87" i="1"/>
  <c r="R86" i="1" s="1"/>
  <c r="R85" i="1" s="1"/>
  <c r="R74" i="1" s="1"/>
  <c r="R125" i="1"/>
  <c r="R124" i="1" s="1"/>
  <c r="R123" i="1" s="1"/>
  <c r="R122" i="1" s="1"/>
  <c r="R121" i="1" s="1"/>
  <c r="R19" i="1"/>
  <c r="P47" i="1"/>
  <c r="R138" i="1" l="1"/>
  <c r="M222" i="1"/>
  <c r="R102" i="1"/>
  <c r="R73" i="1" s="1"/>
  <c r="M75" i="1"/>
  <c r="M95" i="1"/>
  <c r="M187" i="1"/>
  <c r="M196" i="1"/>
  <c r="M146" i="1"/>
  <c r="O149" i="1"/>
  <c r="Q149" i="1" s="1"/>
  <c r="M142" i="1"/>
  <c r="M152" i="1"/>
  <c r="S144" i="1"/>
  <c r="S143" i="1" s="1"/>
  <c r="S142" i="1" s="1"/>
  <c r="S141" i="1" s="1"/>
  <c r="S140" i="1" s="1"/>
  <c r="Q143" i="1"/>
  <c r="Q142" i="1" s="1"/>
  <c r="Q141" i="1" s="1"/>
  <c r="Q140" i="1" s="1"/>
  <c r="R18" i="1"/>
  <c r="Q64" i="1"/>
  <c r="S64" i="1" s="1"/>
  <c r="S63" i="1" s="1"/>
  <c r="S62" i="1" s="1"/>
  <c r="Q50" i="1"/>
  <c r="S50" i="1" s="1"/>
  <c r="S49" i="1" s="1"/>
  <c r="S48" i="1" s="1"/>
  <c r="P61" i="1"/>
  <c r="Q220" i="1"/>
  <c r="S220" i="1" s="1"/>
  <c r="S219" i="1" s="1"/>
  <c r="S218" i="1" s="1"/>
  <c r="S217" i="1" s="1"/>
  <c r="S216" i="1" s="1"/>
  <c r="S215" i="1" s="1"/>
  <c r="S214" i="1" s="1"/>
  <c r="S213" i="1" s="1"/>
  <c r="P219" i="1"/>
  <c r="P218" i="1" s="1"/>
  <c r="P217" i="1" s="1"/>
  <c r="P216" i="1" s="1"/>
  <c r="P215" i="1" s="1"/>
  <c r="P214" i="1" s="1"/>
  <c r="P213" i="1" s="1"/>
  <c r="O182" i="1"/>
  <c r="Q182" i="1" s="1"/>
  <c r="P181" i="1"/>
  <c r="P180" i="1" s="1"/>
  <c r="P179" i="1" s="1"/>
  <c r="P166" i="1"/>
  <c r="P165" i="1" s="1"/>
  <c r="P164" i="1" s="1"/>
  <c r="O166" i="1"/>
  <c r="O165" i="1" s="1"/>
  <c r="M221" i="1" l="1"/>
  <c r="M195" i="1"/>
  <c r="M145" i="1"/>
  <c r="O148" i="1"/>
  <c r="O147" i="1" s="1"/>
  <c r="O146" i="1" s="1"/>
  <c r="O145" i="1" s="1"/>
  <c r="O139" i="1" s="1"/>
  <c r="Q219" i="1"/>
  <c r="Q218" i="1" s="1"/>
  <c r="Q217" i="1" s="1"/>
  <c r="Q216" i="1" s="1"/>
  <c r="Q215" i="1" s="1"/>
  <c r="Q214" i="1" s="1"/>
  <c r="Q213" i="1" s="1"/>
  <c r="Q181" i="1"/>
  <c r="Q180" i="1" s="1"/>
  <c r="Q179" i="1" s="1"/>
  <c r="Q178" i="1" s="1"/>
  <c r="Q177" i="1" s="1"/>
  <c r="Q176" i="1" s="1"/>
  <c r="Q175" i="1" s="1"/>
  <c r="Q174" i="1" s="1"/>
  <c r="S182" i="1"/>
  <c r="S181" i="1" s="1"/>
  <c r="S180" i="1" s="1"/>
  <c r="R238" i="1"/>
  <c r="M151" i="1"/>
  <c r="S149" i="1"/>
  <c r="S148" i="1" s="1"/>
  <c r="S147" i="1" s="1"/>
  <c r="S146" i="1" s="1"/>
  <c r="S145" i="1" s="1"/>
  <c r="S139" i="1" s="1"/>
  <c r="Q148" i="1"/>
  <c r="Q147" i="1" s="1"/>
  <c r="Q146" i="1" s="1"/>
  <c r="Q145" i="1" s="1"/>
  <c r="Q139" i="1" s="1"/>
  <c r="M141" i="1"/>
  <c r="P178" i="1"/>
  <c r="P177" i="1" s="1"/>
  <c r="P176" i="1" s="1"/>
  <c r="P175" i="1" s="1"/>
  <c r="P174" i="1" s="1"/>
  <c r="P163" i="1"/>
  <c r="P162" i="1" s="1"/>
  <c r="P161" i="1" s="1"/>
  <c r="P160" i="1" s="1"/>
  <c r="P159" i="1" s="1"/>
  <c r="O181" i="1"/>
  <c r="O180" i="1" s="1"/>
  <c r="Q138" i="1" l="1"/>
  <c r="M186" i="1"/>
  <c r="M194" i="1"/>
  <c r="S179" i="1"/>
  <c r="S178" i="1" s="1"/>
  <c r="S177" i="1" s="1"/>
  <c r="S176" i="1" s="1"/>
  <c r="S175" i="1" s="1"/>
  <c r="S174" i="1" s="1"/>
  <c r="S138" i="1" s="1"/>
  <c r="M140" i="1"/>
  <c r="M150" i="1"/>
  <c r="P138" i="1"/>
  <c r="O179" i="1"/>
  <c r="O178" i="1" s="1"/>
  <c r="O177" i="1" s="1"/>
  <c r="O176" i="1" s="1"/>
  <c r="O175" i="1" s="1"/>
  <c r="O174" i="1" s="1"/>
  <c r="M139" i="1" l="1"/>
  <c r="Q36" i="1"/>
  <c r="S36" i="1" s="1"/>
  <c r="S35" i="1" s="1"/>
  <c r="Q38" i="1"/>
  <c r="S38" i="1" s="1"/>
  <c r="S37" i="1" s="1"/>
  <c r="S34" i="1" l="1"/>
  <c r="S33" i="1" s="1"/>
  <c r="S32" i="1" s="1"/>
  <c r="S31" i="1" s="1"/>
  <c r="S30" i="1" s="1"/>
  <c r="P136" i="1"/>
  <c r="P135" i="1" s="1"/>
  <c r="P134" i="1" s="1"/>
  <c r="P133" i="1" s="1"/>
  <c r="P132" i="1" s="1"/>
  <c r="P130" i="1"/>
  <c r="P129" i="1" s="1"/>
  <c r="P127" i="1"/>
  <c r="P126" i="1" s="1"/>
  <c r="Q119" i="1"/>
  <c r="P119" i="1"/>
  <c r="Q117" i="1"/>
  <c r="P117" i="1"/>
  <c r="P116" i="1" s="1"/>
  <c r="P115" i="1" s="1"/>
  <c r="P114" i="1" s="1"/>
  <c r="P113" i="1" s="1"/>
  <c r="P112" i="1" s="1"/>
  <c r="P110" i="1"/>
  <c r="Q108" i="1"/>
  <c r="P108" i="1"/>
  <c r="P93" i="1"/>
  <c r="P92" i="1" s="1"/>
  <c r="P71" i="1"/>
  <c r="P70" i="1" s="1"/>
  <c r="P69" i="1" s="1"/>
  <c r="P68" i="1" s="1"/>
  <c r="P67" i="1" s="1"/>
  <c r="P66" i="1" s="1"/>
  <c r="P65" i="1" s="1"/>
  <c r="Q63" i="1"/>
  <c r="Q62" i="1" s="1"/>
  <c r="P63" i="1"/>
  <c r="P62" i="1" s="1"/>
  <c r="P60" i="1"/>
  <c r="P59" i="1" s="1"/>
  <c r="P52" i="1"/>
  <c r="P51" i="1" s="1"/>
  <c r="Q49" i="1"/>
  <c r="Q48" i="1" s="1"/>
  <c r="P49" i="1"/>
  <c r="P48" i="1" s="1"/>
  <c r="P46" i="1"/>
  <c r="P45" i="1" s="1"/>
  <c r="Q37" i="1"/>
  <c r="P37" i="1"/>
  <c r="Q35" i="1"/>
  <c r="P35" i="1"/>
  <c r="P28" i="1"/>
  <c r="P27" i="1" s="1"/>
  <c r="P26" i="1" s="1"/>
  <c r="P25" i="1" s="1"/>
  <c r="P23" i="1"/>
  <c r="P22" i="1" s="1"/>
  <c r="P21" i="1" s="1"/>
  <c r="P20" i="1" s="1"/>
  <c r="Q116" i="1" l="1"/>
  <c r="Q115" i="1" s="1"/>
  <c r="Q114" i="1" s="1"/>
  <c r="Q113" i="1" s="1"/>
  <c r="Q112" i="1" s="1"/>
  <c r="Q34" i="1"/>
  <c r="Q33" i="1" s="1"/>
  <c r="Q32" i="1" s="1"/>
  <c r="Q31" i="1" s="1"/>
  <c r="Q30" i="1" s="1"/>
  <c r="P107" i="1"/>
  <c r="P106" i="1" s="1"/>
  <c r="P105" i="1" s="1"/>
  <c r="P104" i="1" s="1"/>
  <c r="P103" i="1" s="1"/>
  <c r="P102" i="1" s="1"/>
  <c r="P34" i="1"/>
  <c r="P33" i="1" s="1"/>
  <c r="P32" i="1" s="1"/>
  <c r="P31" i="1" s="1"/>
  <c r="P30" i="1" s="1"/>
  <c r="P58" i="1"/>
  <c r="P57" i="1" s="1"/>
  <c r="P56" i="1" s="1"/>
  <c r="P55" i="1" s="1"/>
  <c r="P54" i="1" s="1"/>
  <c r="P125" i="1"/>
  <c r="P124" i="1" s="1"/>
  <c r="P123" i="1" s="1"/>
  <c r="P122" i="1" s="1"/>
  <c r="P121" i="1" s="1"/>
  <c r="P88" i="1"/>
  <c r="P87" i="1" s="1"/>
  <c r="P86" i="1" s="1"/>
  <c r="P85" i="1" s="1"/>
  <c r="P44" i="1"/>
  <c r="P43" i="1" s="1"/>
  <c r="P42" i="1" s="1"/>
  <c r="P41" i="1" s="1"/>
  <c r="P40" i="1" s="1"/>
  <c r="P39" i="1" s="1"/>
  <c r="P19" i="1"/>
  <c r="P74" i="1" l="1"/>
  <c r="P73" i="1" s="1"/>
  <c r="P18" i="1"/>
  <c r="N128" i="1"/>
  <c r="N131" i="1"/>
  <c r="P238" i="1" l="1"/>
  <c r="O137" i="1"/>
  <c r="N136" i="1"/>
  <c r="N135" i="1" s="1"/>
  <c r="M136" i="1"/>
  <c r="M135" i="1" s="1"/>
  <c r="L136" i="1"/>
  <c r="L135" i="1" s="1"/>
  <c r="L134" i="1" s="1"/>
  <c r="L133" i="1" s="1"/>
  <c r="L132" i="1" s="1"/>
  <c r="K136" i="1"/>
  <c r="K135" i="1" s="1"/>
  <c r="K134" i="1" s="1"/>
  <c r="K133" i="1" s="1"/>
  <c r="K132" i="1" s="1"/>
  <c r="J136" i="1"/>
  <c r="J135" i="1" s="1"/>
  <c r="J134" i="1" s="1"/>
  <c r="J133" i="1" s="1"/>
  <c r="J132" i="1" s="1"/>
  <c r="I136" i="1"/>
  <c r="I135" i="1" s="1"/>
  <c r="I134" i="1" s="1"/>
  <c r="I133" i="1" s="1"/>
  <c r="I132" i="1" s="1"/>
  <c r="H136" i="1"/>
  <c r="H135" i="1" s="1"/>
  <c r="H134" i="1" s="1"/>
  <c r="H133" i="1" s="1"/>
  <c r="H132" i="1" s="1"/>
  <c r="G136" i="1"/>
  <c r="G135" i="1" s="1"/>
  <c r="G134" i="1" s="1"/>
  <c r="G133" i="1" s="1"/>
  <c r="G132" i="1" s="1"/>
  <c r="O131" i="1"/>
  <c r="N130" i="1"/>
  <c r="M130" i="1"/>
  <c r="L130" i="1"/>
  <c r="L129" i="1" s="1"/>
  <c r="K130" i="1"/>
  <c r="K129" i="1" s="1"/>
  <c r="J130" i="1"/>
  <c r="J129" i="1" s="1"/>
  <c r="I130" i="1"/>
  <c r="I129" i="1" s="1"/>
  <c r="H130" i="1"/>
  <c r="H129" i="1" s="1"/>
  <c r="G130" i="1"/>
  <c r="G129" i="1" s="1"/>
  <c r="N129" i="1"/>
  <c r="M129" i="1"/>
  <c r="O128" i="1"/>
  <c r="N127" i="1"/>
  <c r="N126" i="1" s="1"/>
  <c r="M127" i="1"/>
  <c r="L127" i="1"/>
  <c r="L126" i="1" s="1"/>
  <c r="K127" i="1"/>
  <c r="K126" i="1" s="1"/>
  <c r="J127" i="1"/>
  <c r="J126" i="1" s="1"/>
  <c r="I127" i="1"/>
  <c r="I126" i="1" s="1"/>
  <c r="H127" i="1"/>
  <c r="H126" i="1" s="1"/>
  <c r="G127" i="1"/>
  <c r="G126" i="1" s="1"/>
  <c r="O111" i="1"/>
  <c r="O94" i="1"/>
  <c r="O119" i="1"/>
  <c r="N119" i="1"/>
  <c r="O117" i="1"/>
  <c r="N117" i="1"/>
  <c r="N110" i="1"/>
  <c r="O108" i="1"/>
  <c r="N108" i="1"/>
  <c r="N93" i="1"/>
  <c r="N92" i="1" s="1"/>
  <c r="N71" i="1"/>
  <c r="N70" i="1" s="1"/>
  <c r="N69" i="1" s="1"/>
  <c r="N68" i="1" s="1"/>
  <c r="N67" i="1" s="1"/>
  <c r="N66" i="1" s="1"/>
  <c r="N65" i="1" s="1"/>
  <c r="O63" i="1"/>
  <c r="O62" i="1" s="1"/>
  <c r="N63" i="1"/>
  <c r="N62" i="1" s="1"/>
  <c r="N60" i="1"/>
  <c r="N59" i="1" s="1"/>
  <c r="N52" i="1"/>
  <c r="N51" i="1" s="1"/>
  <c r="O49" i="1"/>
  <c r="O48" i="1" s="1"/>
  <c r="N49" i="1"/>
  <c r="N48" i="1" s="1"/>
  <c r="N46" i="1"/>
  <c r="N45" i="1" s="1"/>
  <c r="O37" i="1"/>
  <c r="N37" i="1"/>
  <c r="O35" i="1"/>
  <c r="N35" i="1"/>
  <c r="N28" i="1"/>
  <c r="N27" i="1" s="1"/>
  <c r="N26" i="1" s="1"/>
  <c r="N25" i="1" s="1"/>
  <c r="N23" i="1"/>
  <c r="N22" i="1" s="1"/>
  <c r="N21" i="1" s="1"/>
  <c r="N20" i="1" s="1"/>
  <c r="J125" i="1" l="1"/>
  <c r="J124" i="1" s="1"/>
  <c r="J123" i="1" s="1"/>
  <c r="J122" i="1" s="1"/>
  <c r="J121" i="1" s="1"/>
  <c r="L125" i="1"/>
  <c r="L124" i="1" s="1"/>
  <c r="L123" i="1" s="1"/>
  <c r="L122" i="1" s="1"/>
  <c r="L121" i="1" s="1"/>
  <c r="O110" i="1"/>
  <c r="O107" i="1" s="1"/>
  <c r="O106" i="1" s="1"/>
  <c r="O105" i="1" s="1"/>
  <c r="O104" i="1" s="1"/>
  <c r="O103" i="1" s="1"/>
  <c r="Q111" i="1"/>
  <c r="O130" i="1"/>
  <c r="O129" i="1" s="1"/>
  <c r="Q131" i="1"/>
  <c r="O136" i="1"/>
  <c r="O135" i="1" s="1"/>
  <c r="O134" i="1" s="1"/>
  <c r="O133" i="1" s="1"/>
  <c r="O132" i="1" s="1"/>
  <c r="Q137" i="1"/>
  <c r="O93" i="1"/>
  <c r="O92" i="1" s="1"/>
  <c r="Q94" i="1"/>
  <c r="O127" i="1"/>
  <c r="O126" i="1" s="1"/>
  <c r="Q128" i="1"/>
  <c r="G125" i="1"/>
  <c r="G124" i="1" s="1"/>
  <c r="G123" i="1" s="1"/>
  <c r="G122" i="1" s="1"/>
  <c r="G121" i="1" s="1"/>
  <c r="N34" i="1"/>
  <c r="N33" i="1" s="1"/>
  <c r="N32" i="1" s="1"/>
  <c r="N31" i="1" s="1"/>
  <c r="N30" i="1" s="1"/>
  <c r="N116" i="1"/>
  <c r="N115" i="1" s="1"/>
  <c r="N114" i="1" s="1"/>
  <c r="N113" i="1" s="1"/>
  <c r="N112" i="1" s="1"/>
  <c r="O116" i="1"/>
  <c r="O115" i="1" s="1"/>
  <c r="O114" i="1" s="1"/>
  <c r="O113" i="1" s="1"/>
  <c r="O112" i="1" s="1"/>
  <c r="O34" i="1"/>
  <c r="O33" i="1" s="1"/>
  <c r="O32" i="1" s="1"/>
  <c r="O31" i="1" s="1"/>
  <c r="O30" i="1" s="1"/>
  <c r="N125" i="1"/>
  <c r="N124" i="1" s="1"/>
  <c r="N123" i="1" s="1"/>
  <c r="K125" i="1"/>
  <c r="K124" i="1" s="1"/>
  <c r="K123" i="1" s="1"/>
  <c r="K122" i="1" s="1"/>
  <c r="K121" i="1" s="1"/>
  <c r="N134" i="1"/>
  <c r="N133" i="1" s="1"/>
  <c r="N132" i="1" s="1"/>
  <c r="N44" i="1"/>
  <c r="N43" i="1" s="1"/>
  <c r="N42" i="1" s="1"/>
  <c r="N41" i="1" s="1"/>
  <c r="N40" i="1" s="1"/>
  <c r="N39" i="1" s="1"/>
  <c r="N58" i="1"/>
  <c r="N57" i="1" s="1"/>
  <c r="N56" i="1" s="1"/>
  <c r="N55" i="1" s="1"/>
  <c r="N54" i="1" s="1"/>
  <c r="N107" i="1"/>
  <c r="N106" i="1" s="1"/>
  <c r="N105" i="1" s="1"/>
  <c r="N104" i="1" s="1"/>
  <c r="N103" i="1" s="1"/>
  <c r="H125" i="1"/>
  <c r="H124" i="1" s="1"/>
  <c r="H123" i="1" s="1"/>
  <c r="H122" i="1" s="1"/>
  <c r="H121" i="1" s="1"/>
  <c r="I125" i="1"/>
  <c r="I124" i="1" s="1"/>
  <c r="I123" i="1" s="1"/>
  <c r="I122" i="1" s="1"/>
  <c r="I121" i="1" s="1"/>
  <c r="M126" i="1"/>
  <c r="N88" i="1"/>
  <c r="N87" i="1" s="1"/>
  <c r="N86" i="1" s="1"/>
  <c r="N85" i="1" s="1"/>
  <c r="N19" i="1"/>
  <c r="O102" i="1" l="1"/>
  <c r="O88" i="1"/>
  <c r="O87" i="1" s="1"/>
  <c r="O86" i="1" s="1"/>
  <c r="O85" i="1" s="1"/>
  <c r="O125" i="1"/>
  <c r="O124" i="1" s="1"/>
  <c r="O123" i="1" s="1"/>
  <c r="O122" i="1" s="1"/>
  <c r="O121" i="1" s="1"/>
  <c r="Q127" i="1"/>
  <c r="Q126" i="1" s="1"/>
  <c r="S128" i="1"/>
  <c r="S127" i="1" s="1"/>
  <c r="S126" i="1" s="1"/>
  <c r="Q110" i="1"/>
  <c r="Q107" i="1" s="1"/>
  <c r="Q106" i="1" s="1"/>
  <c r="Q105" i="1" s="1"/>
  <c r="Q104" i="1" s="1"/>
  <c r="Q103" i="1" s="1"/>
  <c r="Q102" i="1" s="1"/>
  <c r="S111" i="1"/>
  <c r="S110" i="1" s="1"/>
  <c r="S107" i="1" s="1"/>
  <c r="S106" i="1" s="1"/>
  <c r="S105" i="1" s="1"/>
  <c r="S104" i="1" s="1"/>
  <c r="S103" i="1" s="1"/>
  <c r="S102" i="1" s="1"/>
  <c r="Q93" i="1"/>
  <c r="Q92" i="1" s="1"/>
  <c r="Q88" i="1" s="1"/>
  <c r="S94" i="1"/>
  <c r="S93" i="1" s="1"/>
  <c r="S92" i="1" s="1"/>
  <c r="S88" i="1" s="1"/>
  <c r="Q136" i="1"/>
  <c r="Q135" i="1" s="1"/>
  <c r="Q134" i="1" s="1"/>
  <c r="Q133" i="1" s="1"/>
  <c r="Q132" i="1" s="1"/>
  <c r="S137" i="1"/>
  <c r="S136" i="1" s="1"/>
  <c r="S135" i="1" s="1"/>
  <c r="S134" i="1" s="1"/>
  <c r="S133" i="1" s="1"/>
  <c r="S132" i="1" s="1"/>
  <c r="Q130" i="1"/>
  <c r="Q129" i="1" s="1"/>
  <c r="S131" i="1"/>
  <c r="S130" i="1" s="1"/>
  <c r="S129" i="1" s="1"/>
  <c r="N122" i="1"/>
  <c r="N121" i="1" s="1"/>
  <c r="N102" i="1"/>
  <c r="N74" i="1"/>
  <c r="N18" i="1"/>
  <c r="M125" i="1"/>
  <c r="M134" i="1"/>
  <c r="K23" i="1"/>
  <c r="L23" i="1"/>
  <c r="L22" i="1" s="1"/>
  <c r="L21" i="1" s="1"/>
  <c r="L20" i="1" s="1"/>
  <c r="J23" i="1"/>
  <c r="J22" i="1" s="1"/>
  <c r="J21" i="1" s="1"/>
  <c r="J20" i="1" s="1"/>
  <c r="I23" i="1"/>
  <c r="I22" i="1" s="1"/>
  <c r="I21" i="1" s="1"/>
  <c r="I20" i="1" s="1"/>
  <c r="H23" i="1"/>
  <c r="H22" i="1" s="1"/>
  <c r="H21" i="1" s="1"/>
  <c r="H20" i="1" s="1"/>
  <c r="G23" i="1"/>
  <c r="G22" i="1" s="1"/>
  <c r="G21" i="1" s="1"/>
  <c r="G20" i="1" s="1"/>
  <c r="M119" i="1"/>
  <c r="L119" i="1"/>
  <c r="M117" i="1"/>
  <c r="L117" i="1"/>
  <c r="M110" i="1"/>
  <c r="L110" i="1"/>
  <c r="M108" i="1"/>
  <c r="L108" i="1"/>
  <c r="M93" i="1"/>
  <c r="L93" i="1"/>
  <c r="L92" i="1" s="1"/>
  <c r="L71" i="1"/>
  <c r="L70" i="1" s="1"/>
  <c r="L69" i="1" s="1"/>
  <c r="L68" i="1" s="1"/>
  <c r="L67" i="1" s="1"/>
  <c r="L66" i="1" s="1"/>
  <c r="L65" i="1" s="1"/>
  <c r="M63" i="1"/>
  <c r="L63" i="1"/>
  <c r="L62" i="1" s="1"/>
  <c r="L60" i="1"/>
  <c r="L59" i="1" s="1"/>
  <c r="L52" i="1"/>
  <c r="L51" i="1" s="1"/>
  <c r="M49" i="1"/>
  <c r="L49" i="1"/>
  <c r="L48" i="1" s="1"/>
  <c r="L46" i="1"/>
  <c r="L45" i="1" s="1"/>
  <c r="M37" i="1"/>
  <c r="L37" i="1"/>
  <c r="M35" i="1"/>
  <c r="L35" i="1"/>
  <c r="L28" i="1"/>
  <c r="L27" i="1" s="1"/>
  <c r="L26" i="1" s="1"/>
  <c r="L25" i="1" s="1"/>
  <c r="O74" i="1" l="1"/>
  <c r="O73" i="1" s="1"/>
  <c r="Q125" i="1"/>
  <c r="Q124" i="1" s="1"/>
  <c r="Q123" i="1" s="1"/>
  <c r="Q122" i="1" s="1"/>
  <c r="Q121" i="1" s="1"/>
  <c r="Q87" i="1"/>
  <c r="Q86" i="1" s="1"/>
  <c r="Q85" i="1" s="1"/>
  <c r="Q74" i="1" s="1"/>
  <c r="S87" i="1"/>
  <c r="S86" i="1" s="1"/>
  <c r="S85" i="1" s="1"/>
  <c r="S74" i="1" s="1"/>
  <c r="S125" i="1"/>
  <c r="S124" i="1" s="1"/>
  <c r="S123" i="1" s="1"/>
  <c r="S122" i="1" s="1"/>
  <c r="S121" i="1" s="1"/>
  <c r="N73" i="1"/>
  <c r="N238" i="1" s="1"/>
  <c r="M133" i="1"/>
  <c r="M124" i="1"/>
  <c r="L19" i="1"/>
  <c r="K22" i="1"/>
  <c r="K21" i="1" s="1"/>
  <c r="K20" i="1" s="1"/>
  <c r="L58" i="1"/>
  <c r="L57" i="1" s="1"/>
  <c r="L56" i="1" s="1"/>
  <c r="L55" i="1" s="1"/>
  <c r="L54" i="1" s="1"/>
  <c r="M24" i="1"/>
  <c r="O24" i="1" s="1"/>
  <c r="M116" i="1"/>
  <c r="M115" i="1" s="1"/>
  <c r="M114" i="1" s="1"/>
  <c r="M113" i="1" s="1"/>
  <c r="M112" i="1" s="1"/>
  <c r="L34" i="1"/>
  <c r="L33" i="1" s="1"/>
  <c r="L32" i="1" s="1"/>
  <c r="L31" i="1" s="1"/>
  <c r="L30" i="1" s="1"/>
  <c r="L107" i="1"/>
  <c r="L106" i="1" s="1"/>
  <c r="L105" i="1" s="1"/>
  <c r="L104" i="1" s="1"/>
  <c r="L103" i="1" s="1"/>
  <c r="L44" i="1"/>
  <c r="L43" i="1" s="1"/>
  <c r="L42" i="1" s="1"/>
  <c r="L41" i="1" s="1"/>
  <c r="L40" i="1" s="1"/>
  <c r="L39" i="1" s="1"/>
  <c r="M92" i="1"/>
  <c r="M62" i="1"/>
  <c r="L116" i="1"/>
  <c r="L115" i="1" s="1"/>
  <c r="L114" i="1" s="1"/>
  <c r="L113" i="1" s="1"/>
  <c r="L112" i="1" s="1"/>
  <c r="M34" i="1"/>
  <c r="M48" i="1"/>
  <c r="M107" i="1"/>
  <c r="L88" i="1"/>
  <c r="L87" i="1" s="1"/>
  <c r="L86" i="1" s="1"/>
  <c r="L85" i="1" s="1"/>
  <c r="G28" i="1"/>
  <c r="G27" i="1" s="1"/>
  <c r="G26" i="1" s="1"/>
  <c r="G25" i="1" s="1"/>
  <c r="H28" i="1"/>
  <c r="H27" i="1" s="1"/>
  <c r="H26" i="1" s="1"/>
  <c r="H25" i="1" s="1"/>
  <c r="Q73" i="1" l="1"/>
  <c r="S73" i="1"/>
  <c r="O23" i="1"/>
  <c r="O22" i="1" s="1"/>
  <c r="O21" i="1" s="1"/>
  <c r="O20" i="1" s="1"/>
  <c r="Q24" i="1"/>
  <c r="L102" i="1"/>
  <c r="M123" i="1"/>
  <c r="M132" i="1"/>
  <c r="M23" i="1"/>
  <c r="L18" i="1"/>
  <c r="L74" i="1"/>
  <c r="L73" i="1" s="1"/>
  <c r="M106" i="1"/>
  <c r="M88" i="1"/>
  <c r="M33" i="1"/>
  <c r="K29" i="1"/>
  <c r="J28" i="1"/>
  <c r="J27" i="1" s="1"/>
  <c r="J26" i="1" s="1"/>
  <c r="J25" i="1" s="1"/>
  <c r="J19" i="1" s="1"/>
  <c r="I28" i="1"/>
  <c r="I27" i="1" s="1"/>
  <c r="I26" i="1" s="1"/>
  <c r="I25" i="1" s="1"/>
  <c r="I19" i="1" s="1"/>
  <c r="Q23" i="1" l="1"/>
  <c r="Q22" i="1" s="1"/>
  <c r="Q21" i="1" s="1"/>
  <c r="Q20" i="1" s="1"/>
  <c r="S24" i="1"/>
  <c r="S23" i="1" s="1"/>
  <c r="S22" i="1" s="1"/>
  <c r="S21" i="1" s="1"/>
  <c r="S20" i="1" s="1"/>
  <c r="L238" i="1"/>
  <c r="M122" i="1"/>
  <c r="M121" i="1" s="1"/>
  <c r="M22" i="1"/>
  <c r="M32" i="1"/>
  <c r="M87" i="1"/>
  <c r="M105" i="1"/>
  <c r="K28" i="1"/>
  <c r="M29" i="1"/>
  <c r="O29" i="1" s="1"/>
  <c r="K72" i="1"/>
  <c r="J71" i="1"/>
  <c r="J70" i="1" s="1"/>
  <c r="J69" i="1" s="1"/>
  <c r="J68" i="1" s="1"/>
  <c r="J67" i="1" s="1"/>
  <c r="J66" i="1" s="1"/>
  <c r="J65" i="1" s="1"/>
  <c r="I71" i="1"/>
  <c r="I70" i="1" s="1"/>
  <c r="I69" i="1" s="1"/>
  <c r="I68" i="1" s="1"/>
  <c r="I67" i="1" s="1"/>
  <c r="I66" i="1" s="1"/>
  <c r="I65" i="1" s="1"/>
  <c r="O28" i="1" l="1"/>
  <c r="O27" i="1" s="1"/>
  <c r="O26" i="1" s="1"/>
  <c r="O25" i="1" s="1"/>
  <c r="O19" i="1" s="1"/>
  <c r="Q29" i="1"/>
  <c r="K27" i="1"/>
  <c r="K26" i="1" s="1"/>
  <c r="K25" i="1" s="1"/>
  <c r="K19" i="1" s="1"/>
  <c r="M21" i="1"/>
  <c r="M86" i="1"/>
  <c r="M104" i="1"/>
  <c r="M31" i="1"/>
  <c r="M28" i="1"/>
  <c r="M72" i="1"/>
  <c r="O72" i="1" s="1"/>
  <c r="K71" i="1"/>
  <c r="K119" i="1"/>
  <c r="J119" i="1"/>
  <c r="K117" i="1"/>
  <c r="J117" i="1"/>
  <c r="K110" i="1"/>
  <c r="J110" i="1"/>
  <c r="K108" i="1"/>
  <c r="J108" i="1"/>
  <c r="K93" i="1"/>
  <c r="J93" i="1"/>
  <c r="J92" i="1" s="1"/>
  <c r="K63" i="1"/>
  <c r="J63" i="1"/>
  <c r="J62" i="1" s="1"/>
  <c r="J60" i="1"/>
  <c r="J59" i="1" s="1"/>
  <c r="J52" i="1"/>
  <c r="J51" i="1" s="1"/>
  <c r="K49" i="1"/>
  <c r="J49" i="1"/>
  <c r="J48" i="1" s="1"/>
  <c r="J46" i="1"/>
  <c r="J45" i="1" s="1"/>
  <c r="K37" i="1"/>
  <c r="J37" i="1"/>
  <c r="K35" i="1"/>
  <c r="J35" i="1"/>
  <c r="I61" i="1"/>
  <c r="K61" i="1" s="1"/>
  <c r="I53" i="1"/>
  <c r="K53" i="1" s="1"/>
  <c r="I47" i="1"/>
  <c r="I46" i="1" s="1"/>
  <c r="I45" i="1" s="1"/>
  <c r="I119" i="1"/>
  <c r="I117" i="1"/>
  <c r="I110" i="1"/>
  <c r="I108" i="1"/>
  <c r="I93" i="1"/>
  <c r="I92" i="1" s="1"/>
  <c r="I63" i="1"/>
  <c r="I62" i="1" s="1"/>
  <c r="I49" i="1"/>
  <c r="I48" i="1" s="1"/>
  <c r="I37" i="1"/>
  <c r="I35" i="1"/>
  <c r="H119" i="1"/>
  <c r="H117" i="1"/>
  <c r="H110" i="1"/>
  <c r="H108" i="1"/>
  <c r="H93" i="1"/>
  <c r="H92" i="1" s="1"/>
  <c r="H63" i="1"/>
  <c r="H62" i="1" s="1"/>
  <c r="H60" i="1"/>
  <c r="H59" i="1" s="1"/>
  <c r="H52" i="1"/>
  <c r="H51" i="1" s="1"/>
  <c r="H49" i="1"/>
  <c r="H48" i="1" s="1"/>
  <c r="H46" i="1"/>
  <c r="H45" i="1" s="1"/>
  <c r="H37" i="1"/>
  <c r="H35" i="1"/>
  <c r="G110" i="1"/>
  <c r="G108" i="1"/>
  <c r="G119" i="1"/>
  <c r="G117" i="1"/>
  <c r="Q28" i="1" l="1"/>
  <c r="Q27" i="1" s="1"/>
  <c r="Q26" i="1" s="1"/>
  <c r="Q25" i="1" s="1"/>
  <c r="Q19" i="1" s="1"/>
  <c r="S29" i="1"/>
  <c r="S28" i="1" s="1"/>
  <c r="S27" i="1" s="1"/>
  <c r="S26" i="1" s="1"/>
  <c r="S25" i="1" s="1"/>
  <c r="S19" i="1" s="1"/>
  <c r="O71" i="1"/>
  <c r="O70" i="1" s="1"/>
  <c r="O69" i="1" s="1"/>
  <c r="O68" i="1" s="1"/>
  <c r="O67" i="1" s="1"/>
  <c r="O66" i="1" s="1"/>
  <c r="O65" i="1" s="1"/>
  <c r="Q72" i="1"/>
  <c r="K70" i="1"/>
  <c r="K69" i="1" s="1"/>
  <c r="K68" i="1" s="1"/>
  <c r="K67" i="1" s="1"/>
  <c r="K66" i="1" s="1"/>
  <c r="K65" i="1" s="1"/>
  <c r="M20" i="1"/>
  <c r="M27" i="1"/>
  <c r="K62" i="1"/>
  <c r="M30" i="1"/>
  <c r="K48" i="1"/>
  <c r="K92" i="1"/>
  <c r="M71" i="1"/>
  <c r="M103" i="1"/>
  <c r="M85" i="1"/>
  <c r="M74" i="1" s="1"/>
  <c r="K60" i="1"/>
  <c r="M61" i="1"/>
  <c r="O61" i="1" s="1"/>
  <c r="K52" i="1"/>
  <c r="M53" i="1"/>
  <c r="O53" i="1" s="1"/>
  <c r="I34" i="1"/>
  <c r="I33" i="1" s="1"/>
  <c r="I32" i="1" s="1"/>
  <c r="I31" i="1" s="1"/>
  <c r="I30" i="1" s="1"/>
  <c r="K34" i="1"/>
  <c r="J116" i="1"/>
  <c r="J115" i="1" s="1"/>
  <c r="J114" i="1" s="1"/>
  <c r="J113" i="1" s="1"/>
  <c r="J112" i="1" s="1"/>
  <c r="I60" i="1"/>
  <c r="I59" i="1" s="1"/>
  <c r="J34" i="1"/>
  <c r="J33" i="1" s="1"/>
  <c r="J32" i="1" s="1"/>
  <c r="J31" i="1" s="1"/>
  <c r="J30" i="1" s="1"/>
  <c r="K107" i="1"/>
  <c r="K116" i="1"/>
  <c r="J107" i="1"/>
  <c r="J106" i="1" s="1"/>
  <c r="J105" i="1" s="1"/>
  <c r="J104" i="1" s="1"/>
  <c r="J103" i="1" s="1"/>
  <c r="J44" i="1"/>
  <c r="J43" i="1" s="1"/>
  <c r="J42" i="1" s="1"/>
  <c r="J41" i="1" s="1"/>
  <c r="J40" i="1" s="1"/>
  <c r="J39" i="1" s="1"/>
  <c r="K47" i="1"/>
  <c r="I52" i="1"/>
  <c r="J58" i="1"/>
  <c r="J57" i="1" s="1"/>
  <c r="J56" i="1" s="1"/>
  <c r="J55" i="1" s="1"/>
  <c r="J54" i="1" s="1"/>
  <c r="J88" i="1"/>
  <c r="J87" i="1" s="1"/>
  <c r="J86" i="1" s="1"/>
  <c r="J85" i="1" s="1"/>
  <c r="I107" i="1"/>
  <c r="I106" i="1" s="1"/>
  <c r="I105" i="1" s="1"/>
  <c r="I104" i="1" s="1"/>
  <c r="I103" i="1" s="1"/>
  <c r="I116" i="1"/>
  <c r="I115" i="1" s="1"/>
  <c r="I114" i="1" s="1"/>
  <c r="I113" i="1" s="1"/>
  <c r="I112" i="1" s="1"/>
  <c r="I88" i="1"/>
  <c r="I87" i="1" s="1"/>
  <c r="I86" i="1" s="1"/>
  <c r="I85" i="1" s="1"/>
  <c r="H116" i="1"/>
  <c r="H115" i="1" s="1"/>
  <c r="H114" i="1" s="1"/>
  <c r="H113" i="1" s="1"/>
  <c r="H112" i="1" s="1"/>
  <c r="H107" i="1"/>
  <c r="H106" i="1" s="1"/>
  <c r="H105" i="1" s="1"/>
  <c r="H104" i="1" s="1"/>
  <c r="H103" i="1" s="1"/>
  <c r="H88" i="1"/>
  <c r="H87" i="1" s="1"/>
  <c r="H86" i="1" s="1"/>
  <c r="H85" i="1" s="1"/>
  <c r="H58" i="1"/>
  <c r="H57" i="1" s="1"/>
  <c r="H56" i="1" s="1"/>
  <c r="H55" i="1" s="1"/>
  <c r="H54" i="1" s="1"/>
  <c r="H19" i="1" s="1"/>
  <c r="H44" i="1"/>
  <c r="H43" i="1" s="1"/>
  <c r="H42" i="1" s="1"/>
  <c r="H41" i="1" s="1"/>
  <c r="H40" i="1" s="1"/>
  <c r="H39" i="1" s="1"/>
  <c r="H34" i="1"/>
  <c r="H33" i="1" s="1"/>
  <c r="H32" i="1" s="1"/>
  <c r="H31" i="1" s="1"/>
  <c r="H30" i="1" s="1"/>
  <c r="G107" i="1"/>
  <c r="G116" i="1"/>
  <c r="Q71" i="1" l="1"/>
  <c r="Q70" i="1" s="1"/>
  <c r="Q69" i="1" s="1"/>
  <c r="Q68" i="1" s="1"/>
  <c r="Q67" i="1" s="1"/>
  <c r="Q66" i="1" s="1"/>
  <c r="Q65" i="1" s="1"/>
  <c r="S72" i="1"/>
  <c r="S71" i="1" s="1"/>
  <c r="S70" i="1" s="1"/>
  <c r="S69" i="1" s="1"/>
  <c r="S68" i="1" s="1"/>
  <c r="S67" i="1" s="1"/>
  <c r="S66" i="1" s="1"/>
  <c r="S65" i="1" s="1"/>
  <c r="O52" i="1"/>
  <c r="O51" i="1" s="1"/>
  <c r="Q53" i="1"/>
  <c r="O60" i="1"/>
  <c r="O59" i="1" s="1"/>
  <c r="O58" i="1" s="1"/>
  <c r="O57" i="1" s="1"/>
  <c r="O56" i="1" s="1"/>
  <c r="O55" i="1" s="1"/>
  <c r="O54" i="1" s="1"/>
  <c r="Q61" i="1"/>
  <c r="K59" i="1"/>
  <c r="K58" i="1" s="1"/>
  <c r="K57" i="1" s="1"/>
  <c r="M47" i="1"/>
  <c r="O47" i="1" s="1"/>
  <c r="K51" i="1"/>
  <c r="K88" i="1"/>
  <c r="M102" i="1"/>
  <c r="M73" i="1" s="1"/>
  <c r="M26" i="1"/>
  <c r="K33" i="1"/>
  <c r="M70" i="1"/>
  <c r="M60" i="1"/>
  <c r="M52" i="1"/>
  <c r="J18" i="1"/>
  <c r="I74" i="1"/>
  <c r="J74" i="1"/>
  <c r="J102" i="1"/>
  <c r="I58" i="1"/>
  <c r="I57" i="1" s="1"/>
  <c r="I56" i="1" s="1"/>
  <c r="I55" i="1" s="1"/>
  <c r="I54" i="1" s="1"/>
  <c r="K115" i="1"/>
  <c r="K106" i="1"/>
  <c r="I51" i="1"/>
  <c r="K46" i="1"/>
  <c r="I102" i="1"/>
  <c r="H102" i="1"/>
  <c r="H74" i="1"/>
  <c r="H18" i="1"/>
  <c r="G106" i="1"/>
  <c r="G115" i="1"/>
  <c r="G46" i="1"/>
  <c r="G49" i="1"/>
  <c r="G52" i="1"/>
  <c r="Q52" i="1" l="1"/>
  <c r="Q51" i="1" s="1"/>
  <c r="S53" i="1"/>
  <c r="S52" i="1" s="1"/>
  <c r="S51" i="1" s="1"/>
  <c r="Q60" i="1"/>
  <c r="Q59" i="1" s="1"/>
  <c r="Q58" i="1" s="1"/>
  <c r="Q57" i="1" s="1"/>
  <c r="Q56" i="1" s="1"/>
  <c r="Q55" i="1" s="1"/>
  <c r="Q54" i="1" s="1"/>
  <c r="S61" i="1"/>
  <c r="S60" i="1" s="1"/>
  <c r="S59" i="1" s="1"/>
  <c r="S58" i="1" s="1"/>
  <c r="S57" i="1" s="1"/>
  <c r="S56" i="1" s="1"/>
  <c r="S55" i="1" s="1"/>
  <c r="S54" i="1" s="1"/>
  <c r="O46" i="1"/>
  <c r="O45" i="1" s="1"/>
  <c r="O44" i="1" s="1"/>
  <c r="O43" i="1" s="1"/>
  <c r="O42" i="1" s="1"/>
  <c r="O41" i="1" s="1"/>
  <c r="O40" i="1" s="1"/>
  <c r="O39" i="1" s="1"/>
  <c r="O18" i="1" s="1"/>
  <c r="O238" i="1" s="1"/>
  <c r="Q47" i="1"/>
  <c r="M46" i="1"/>
  <c r="M45" i="1" s="1"/>
  <c r="K87" i="1"/>
  <c r="K32" i="1"/>
  <c r="M25" i="1"/>
  <c r="M19" i="1" s="1"/>
  <c r="M59" i="1"/>
  <c r="M69" i="1"/>
  <c r="M51" i="1"/>
  <c r="J73" i="1"/>
  <c r="J238" i="1" s="1"/>
  <c r="I73" i="1"/>
  <c r="K105" i="1"/>
  <c r="K56" i="1"/>
  <c r="I44" i="1"/>
  <c r="I43" i="1" s="1"/>
  <c r="I42" i="1" s="1"/>
  <c r="I41" i="1" s="1"/>
  <c r="I40" i="1" s="1"/>
  <c r="I39" i="1" s="1"/>
  <c r="I18" i="1" s="1"/>
  <c r="K114" i="1"/>
  <c r="H73" i="1"/>
  <c r="H238" i="1" s="1"/>
  <c r="H240" i="1" s="1"/>
  <c r="K45" i="1"/>
  <c r="G48" i="1"/>
  <c r="G114" i="1"/>
  <c r="G45" i="1"/>
  <c r="G51" i="1"/>
  <c r="G105" i="1"/>
  <c r="G93" i="1"/>
  <c r="G63" i="1"/>
  <c r="G60" i="1"/>
  <c r="G37" i="1"/>
  <c r="G35" i="1"/>
  <c r="Q46" i="1" l="1"/>
  <c r="Q45" i="1" s="1"/>
  <c r="Q44" i="1" s="1"/>
  <c r="Q43" i="1" s="1"/>
  <c r="Q42" i="1" s="1"/>
  <c r="Q41" i="1" s="1"/>
  <c r="Q40" i="1" s="1"/>
  <c r="Q39" i="1" s="1"/>
  <c r="Q18" i="1" s="1"/>
  <c r="Q238" i="1" s="1"/>
  <c r="S47" i="1"/>
  <c r="S46" i="1" s="1"/>
  <c r="S45" i="1" s="1"/>
  <c r="S44" i="1" s="1"/>
  <c r="S43" i="1" s="1"/>
  <c r="S42" i="1" s="1"/>
  <c r="S41" i="1" s="1"/>
  <c r="S40" i="1" s="1"/>
  <c r="S39" i="1" s="1"/>
  <c r="S18" i="1" s="1"/>
  <c r="S238" i="1" s="1"/>
  <c r="K86" i="1"/>
  <c r="M68" i="1"/>
  <c r="M58" i="1"/>
  <c r="M44" i="1"/>
  <c r="K31" i="1"/>
  <c r="I238" i="1"/>
  <c r="K44" i="1"/>
  <c r="K55" i="1"/>
  <c r="K104" i="1"/>
  <c r="K113" i="1"/>
  <c r="G44" i="1"/>
  <c r="G43" i="1" s="1"/>
  <c r="G62" i="1"/>
  <c r="G104" i="1"/>
  <c r="G59" i="1"/>
  <c r="G92" i="1"/>
  <c r="G113" i="1"/>
  <c r="G34" i="1"/>
  <c r="G33" i="1" s="1"/>
  <c r="G32" i="1" s="1"/>
  <c r="G31" i="1" s="1"/>
  <c r="K85" i="1" l="1"/>
  <c r="K30" i="1"/>
  <c r="M57" i="1"/>
  <c r="M43" i="1"/>
  <c r="M67" i="1"/>
  <c r="K54" i="1"/>
  <c r="K112" i="1"/>
  <c r="K103" i="1"/>
  <c r="K43" i="1"/>
  <c r="G58" i="1"/>
  <c r="G57" i="1" s="1"/>
  <c r="G30" i="1"/>
  <c r="G103" i="1"/>
  <c r="G88" i="1"/>
  <c r="G42" i="1"/>
  <c r="G112" i="1"/>
  <c r="K74" i="1" l="1"/>
  <c r="M42" i="1"/>
  <c r="M66" i="1"/>
  <c r="M56" i="1"/>
  <c r="K42" i="1"/>
  <c r="K102" i="1"/>
  <c r="G87" i="1"/>
  <c r="G102" i="1"/>
  <c r="G56" i="1"/>
  <c r="G41" i="1"/>
  <c r="G40" i="1" s="1"/>
  <c r="M55" i="1" l="1"/>
  <c r="M65" i="1"/>
  <c r="M41" i="1"/>
  <c r="K73" i="1"/>
  <c r="K41" i="1"/>
  <c r="G55" i="1"/>
  <c r="G86" i="1"/>
  <c r="M54" i="1" l="1"/>
  <c r="M40" i="1"/>
  <c r="K40" i="1"/>
  <c r="G54" i="1"/>
  <c r="G19" i="1" s="1"/>
  <c r="G39" i="1"/>
  <c r="G85" i="1"/>
  <c r="M39" i="1" l="1"/>
  <c r="K39" i="1"/>
  <c r="K18" i="1" s="1"/>
  <c r="K238" i="1" s="1"/>
  <c r="G18" i="1"/>
  <c r="G74" i="1"/>
  <c r="M18" i="1" l="1"/>
  <c r="G73" i="1"/>
  <c r="M238" i="1" l="1"/>
  <c r="G238" i="1"/>
</calcChain>
</file>

<file path=xl/sharedStrings.xml><?xml version="1.0" encoding="utf-8"?>
<sst xmlns="http://schemas.openxmlformats.org/spreadsheetml/2006/main" count="925" uniqueCount="146">
  <si>
    <t xml:space="preserve"> Наименование </t>
  </si>
  <si>
    <t>Раз</t>
  </si>
  <si>
    <t>ПР</t>
  </si>
  <si>
    <t>ЦСР</t>
  </si>
  <si>
    <t>ВР</t>
  </si>
  <si>
    <t>План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</si>
  <si>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</si>
  <si>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</si>
  <si>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</si>
  <si>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</si>
  <si>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</si>
  <si>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Осуществление переданных органам местного самоуправления городских округов и поселений полномочий Российской Федерации по первичному воинскому учету</t>
  </si>
  <si>
    <t>17 1 00 51180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</si>
  <si>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</si>
  <si>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</si>
  <si>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</si>
  <si>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</si>
  <si>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</si>
  <si>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</t>
  </si>
  <si>
    <t>Дорожное хозяйство (дорожные фонды)</t>
  </si>
  <si>
    <t>09</t>
  </si>
  <si>
    <t>Непрограммные направления деятельности органов государственной власти в части предоставления межбюджетных трансфертов</t>
  </si>
  <si>
    <t>33 0 00 00000</t>
  </si>
  <si>
    <t>Непрограммные направления деятельности органов государственной власти в части предоставления межбюджетных трансфертов бюджетам внутригородских муниципальных образований</t>
  </si>
  <si>
    <t>33 А 00 00000</t>
  </si>
  <si>
    <t>Субсидии бюджетам внутригородских муниципальных образований</t>
  </si>
  <si>
    <t>33 А 02 00000</t>
  </si>
  <si>
    <t>Консолидированная субсидия бюджетам внутригородских муниципальных образований в целях софинансирования расходных обязательств городских округов и поселений, возникающих при исполнении полномочий органов местного самоуправления в сфере жилищно-коммунального хозяйства, благоустройства и дорожной деятельности</t>
  </si>
  <si>
    <t>33 А 02 02000</t>
  </si>
  <si>
    <t>Ремонт объектов дорожного хозяйства</t>
  </si>
  <si>
    <t>33 А 02 02300</t>
  </si>
  <si>
    <t>Содержание объектов дорожного хозяйства</t>
  </si>
  <si>
    <t>33 А 02 02400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</si>
  <si>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</si>
  <si>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</si>
  <si>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33 А 02 02500</t>
  </si>
  <si>
    <t>901</t>
  </si>
  <si>
    <t>05</t>
  </si>
  <si>
    <t>01</t>
  </si>
  <si>
    <t>Благоустройство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</si>
  <si>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</si>
  <si>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33 А 02 02100</t>
  </si>
  <si>
    <t>Содержание дворовых территорий</t>
  </si>
  <si>
    <t>33 А 02 02600</t>
  </si>
  <si>
    <t>Образование</t>
  </si>
  <si>
    <t>07</t>
  </si>
  <si>
    <t>Дошкольное образование</t>
  </si>
  <si>
    <t>Развитие образования города Москвы («Столичное образование»)</t>
  </si>
  <si>
    <t>03 0 00 00000</t>
  </si>
  <si>
    <t>Развитие системы образования</t>
  </si>
  <si>
    <t>904</t>
  </si>
  <si>
    <t>03 Г 00 00000</t>
  </si>
  <si>
    <t>Развитие системы образования на территории городского округа Троицк</t>
  </si>
  <si>
    <t>03 Г 13 00000</t>
  </si>
  <si>
    <t>Финансовое обеспечение переданных внутригородским муниципальным образованиям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программ</t>
  </si>
  <si>
    <t>03 Г 13 00100</t>
  </si>
  <si>
    <t>600</t>
  </si>
  <si>
    <t>Субсидии автономным учреждениям</t>
  </si>
  <si>
    <t>620</t>
  </si>
  <si>
    <t>Субсидия бюджету городского округа Троицк на софинансирование расходных обязательств в сфере образования</t>
  </si>
  <si>
    <t>03 Г 13 00300</t>
  </si>
  <si>
    <t>Общее образование</t>
  </si>
  <si>
    <t>Дополнительное образование детей</t>
  </si>
  <si>
    <t>Социальная политика</t>
  </si>
  <si>
    <t>Социальное обеспечение населения</t>
  </si>
  <si>
    <t>Социальная поддержка жителей города Москвы</t>
  </si>
  <si>
    <t>04 0 00 00000</t>
  </si>
  <si>
    <t>Социальная поддержка семей с детьми. Профилактика социального сиротства и защита прав детей-сирот и детей, оставшихся без попечения родителей</t>
  </si>
  <si>
    <t>04 А 00 00000</t>
  </si>
  <si>
    <t>Адресная социальная помощь семьям с детьми</t>
  </si>
  <si>
    <t>04 А 03 00000</t>
  </si>
  <si>
    <t>Финансовое обеспечение переданных внутригородским муниципальным образованиям полномочий 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</t>
  </si>
  <si>
    <t>04 А 03 00500</t>
  </si>
  <si>
    <t>Охрана семьи и детства</t>
  </si>
  <si>
    <t>Финансовое обеспечение переданных внутригородским муниципальным образованиям полномочий по обеспечению выплаты компенсации родителям (законным представителям) детей, посещающих муниципальные образовательные организации, реализующие образовательную программу дошкольного образования</t>
  </si>
  <si>
    <t>10</t>
  </si>
  <si>
    <t>03 Г 13 00200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</si>
  <si>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</si>
  <si>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</si>
  <si>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</si>
  <si>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</si>
  <si>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</si>
  <si>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>(тыс. рублей)</t>
  </si>
  <si>
    <t>Разметка объектов дорожного хозяйства</t>
  </si>
  <si>
    <t>Глава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</si>
  <si>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</si>
  <si>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</si>
  <si>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 xml:space="preserve">         </t>
  </si>
  <si>
    <t>к решению Совета депутатов городского округа</t>
  </si>
  <si>
    <t xml:space="preserve">городского округа Троицк в городе Москве на </t>
  </si>
  <si>
    <t>2024 год и плановый период 2025 и 2026 годов»</t>
  </si>
  <si>
    <t xml:space="preserve"> Ведомственная структура расходов бюджета городского округа Троицк в городе Москве в части межбюджетных трансфертов из бюджета города Москвы на 2024 год</t>
  </si>
  <si>
    <t>Безопасный город</t>
  </si>
  <si>
    <t>Обеспечение правопорядка и профилактика правонарушений</t>
  </si>
  <si>
    <t>17 0 00 00000</t>
  </si>
  <si>
    <t>17 А 00 00000</t>
  </si>
  <si>
    <t>Троицк от 07.12.2023 № 191/35 «О бюджете</t>
  </si>
  <si>
    <t>Решение СД от 15.02.2024 №202/39</t>
  </si>
  <si>
    <t>Решение СД от 04.04.2024 №220/43</t>
  </si>
  <si>
    <t>Физическая культура и спорт</t>
  </si>
  <si>
    <t>Спорт высших достижений</t>
  </si>
  <si>
    <t>Спорт Москвы</t>
  </si>
  <si>
    <t>10 0 00 00000</t>
  </si>
  <si>
    <t>Развитие инфраструктуры физической культуры и спорта</t>
  </si>
  <si>
    <t>10 В 00 00000</t>
  </si>
  <si>
    <t>Реализация комплекса мер, направленных на развитие материально-технической базы спорта высших достижений и подготовки олимпийского резерва</t>
  </si>
  <si>
    <t>10 В 02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</si>
  <si>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</si>
  <si>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</si>
  <si>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</si>
  <si>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</si>
  <si>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 В 02 91000</t>
  </si>
  <si>
    <t>Субсидия из бюджета города Москвы бюджету городского округа Троицк на софинансирование расходных обязателсьтв по проектированию и строительству объектов рекреационно-спортивного комплекса муниципального автономного учреждения физической културы и спорта "Городская спортивно-оздоровительная база "Лесная"</t>
  </si>
  <si>
    <t xml:space="preserve">06 И 00 00000
</t>
  </si>
  <si>
    <t>Развитие инженерных коммуникаций
города Москвы</t>
  </si>
  <si>
    <t xml:space="preserve">06 И 08 00000
</t>
  </si>
  <si>
    <t>Межбюджетный трансферт из бюджета города Москвы бюджетам внутригородских муниципальных образований в городе Москве на обеспечение бесперебойного функционирования коммунально-инженерной инфраструктуры, включая компенсацию понесенных затрат</t>
  </si>
  <si>
    <t>100</t>
  </si>
  <si>
    <t>120</t>
  </si>
  <si>
    <t>13</t>
  </si>
  <si>
    <t>Общегосударственные вопросы</t>
  </si>
  <si>
    <t>Другие общегосударственные вопросы</t>
  </si>
  <si>
    <t>Уточненный план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</si>
  <si>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</si>
  <si>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Решение СД от 25.07.2024 №285/50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</si>
  <si>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</si>
  <si>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</si>
  <si>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</si>
  <si>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Межбюджетные трансферты</t>
  </si>
  <si>
    <t>500</t>
  </si>
  <si>
    <t>540</t>
  </si>
  <si>
    <t>Иные межбюджетные трансферты</t>
  </si>
  <si>
    <t>Решение СД               от 29.08.2024 №313/53</t>
  </si>
  <si>
    <t>Решение СД               от 19.09.2024 №</t>
  </si>
  <si>
    <t>Аппарат Совета депутатов внутригородского муниципального образования - городского округа Троицк в городе Москве</t>
  </si>
  <si>
    <t>Жилищно-коммунальное хозяйство</t>
  </si>
  <si>
    <t/>
  </si>
  <si>
    <t>,</t>
  </si>
  <si>
    <t>к решению Совета депутатов внутригородского</t>
  </si>
  <si>
    <t>муниципального образования - городского округа</t>
  </si>
  <si>
    <t xml:space="preserve">                           Приложение 5</t>
  </si>
  <si>
    <t xml:space="preserve">                            Приложение 5</t>
  </si>
  <si>
    <t>Решение СД               от 10.2024 №</t>
  </si>
  <si>
    <t>990</t>
  </si>
  <si>
    <t>№ 48/3</t>
  </si>
  <si>
    <t xml:space="preserve">Троицк в городе Москве от 31 октября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</si>
</sst>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&quot;-&quot;??_р_._-;_-@_-"/>
    <numFmt numFmtId="166" formatCode="#,##0.00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3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7" fillId="0" borderId="0" applyBorder="0"/>
    <xf numFmtId="0" fontId="18" fillId="0" borderId="0"/>
  </cellStyleXfs>
  <cellXfs count="91">
    <xf numFmtId="0" fontId="0" fillId="0" borderId="0" xfId="0"/>
    <xf numFmtId="0" fontId="3" fillId="0" borderId="0" xfId="0" applyFont="1" applyAlignment="1">
      <alignment horizontal="left" indent="62"/>
    </xf>
    <xf numFmtId="0" fontId="3" fillId="0" borderId="0" xfId="0" applyFont="1" applyAlignment="1">
      <alignment horizontal="left" indent="68"/>
    </xf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right"/>
    </xf>
    <xf numFmtId="0" fontId="9" fillId="2" borderId="0" xfId="0" applyFont="1" applyFill="1"/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164" fontId="4" fillId="2" borderId="1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right"/>
    </xf>
    <xf numFmtId="0" fontId="6" fillId="2" borderId="1" xfId="0" applyFont="1" applyFill="1" applyBorder="1"/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164" fontId="6" fillId="2" borderId="1" xfId="0" applyNumberFormat="1" applyFont="1" applyFill="1" applyBorder="1"/>
    <xf numFmtId="0" fontId="11" fillId="2" borderId="0" xfId="0" applyFont="1" applyFill="1"/>
    <xf numFmtId="0" fontId="4" fillId="2" borderId="1" xfId="0" applyFont="1" applyFill="1" applyBorder="1" applyAlignment="1">
      <alignment horizontal="right"/>
    </xf>
    <xf numFmtId="0" fontId="12" fillId="2" borderId="0" xfId="0" applyFont="1" applyFill="1"/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5" fillId="2" borderId="1" xfId="0" applyFont="1" applyFill="1" applyBorder="1"/>
    <xf numFmtId="0" fontId="7" fillId="2" borderId="1" xfId="0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0" fontId="13" fillId="2" borderId="0" xfId="0" applyFont="1" applyFill="1"/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1" applyNumberFormat="1" applyFont="1" applyFill="1" applyBorder="1" applyAlignment="1">
      <alignment horizontal="right"/>
    </xf>
    <xf numFmtId="0" fontId="10" fillId="2" borderId="1" xfId="0" applyFont="1" applyFill="1" applyBorder="1"/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14" fillId="2" borderId="0" xfId="0" applyFont="1" applyFill="1"/>
    <xf numFmtId="0" fontId="15" fillId="2" borderId="0" xfId="0" applyFont="1" applyFill="1"/>
    <xf numFmtId="49" fontId="5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164" fontId="7" fillId="2" borderId="1" xfId="0" applyNumberFormat="1" applyFont="1" applyFill="1" applyBorder="1"/>
    <xf numFmtId="0" fontId="7" fillId="3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166" fontId="7" fillId="2" borderId="1" xfId="0" applyNumberFormat="1" applyFont="1" applyFill="1" applyBorder="1"/>
    <xf numFmtId="166" fontId="4" fillId="2" borderId="1" xfId="0" applyNumberFormat="1" applyFont="1" applyFill="1" applyBorder="1"/>
    <xf numFmtId="166" fontId="6" fillId="2" borderId="1" xfId="0" applyNumberFormat="1" applyFont="1" applyFill="1" applyBorder="1"/>
    <xf numFmtId="49" fontId="4" fillId="2" borderId="1" xfId="0" applyNumberFormat="1" applyFont="1" applyFill="1" applyBorder="1" applyAlignment="1">
      <alignment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20" fillId="2" borderId="0" xfId="0" applyFont="1" applyFill="1"/>
    <xf numFmtId="0" fontId="4" fillId="2" borderId="1" xfId="3" applyFont="1" applyFill="1" applyBorder="1" applyAlignment="1">
      <alignment horizontal="right"/>
    </xf>
    <xf numFmtId="49" fontId="4" fillId="2" borderId="1" xfId="3" applyNumberFormat="1" applyFont="1" applyFill="1" applyBorder="1" applyAlignment="1">
      <alignment horizontal="right"/>
    </xf>
    <xf numFmtId="0" fontId="4" fillId="2" borderId="1" xfId="3" applyFont="1" applyFill="1" applyBorder="1" applyAlignment="1">
      <alignment wrapText="1"/>
    </xf>
    <xf numFmtId="0" fontId="4" fillId="2" borderId="1" xfId="2" applyFont="1" applyFill="1" applyBorder="1" applyAlignment="1">
      <alignment horizontal="left" vertical="center" wrapText="1"/>
    </xf>
    <xf numFmtId="166" fontId="9" fillId="2" borderId="0" xfId="0" applyNumberFormat="1" applyFont="1" applyFill="1"/>
    <xf numFmtId="0" fontId="21" fillId="2" borderId="1" xfId="0" applyFont="1" applyFill="1" applyBorder="1" applyAlignment="1">
      <alignment horizontal="right"/>
    </xf>
    <xf numFmtId="49" fontId="21" fillId="2" borderId="1" xfId="0" applyNumberFormat="1" applyFont="1" applyFill="1" applyBorder="1" applyAlignment="1">
      <alignment horizontal="right"/>
    </xf>
    <xf numFmtId="49" fontId="21" fillId="2" borderId="1" xfId="0" applyNumberFormat="1" applyFont="1" applyFill="1" applyBorder="1" applyAlignment="1">
      <alignment horizontal="center"/>
    </xf>
    <xf numFmtId="164" fontId="21" fillId="2" borderId="1" xfId="0" applyNumberFormat="1" applyFont="1" applyFill="1" applyBorder="1"/>
    <xf numFmtId="166" fontId="21" fillId="2" borderId="1" xfId="0" applyNumberFormat="1" applyFont="1" applyFill="1" applyBorder="1"/>
    <xf numFmtId="0" fontId="19" fillId="0" borderId="1" xfId="0" applyFont="1" applyBorder="1" applyAlignment="1">
      <alignment horizontal="right"/>
    </xf>
    <xf numFmtId="164" fontId="19" fillId="2" borderId="1" xfId="0" applyNumberFormat="1" applyFont="1" applyFill="1" applyBorder="1"/>
    <xf numFmtId="4" fontId="4" fillId="2" borderId="1" xfId="0" applyNumberFormat="1" applyFont="1" applyFill="1" applyBorder="1"/>
    <xf numFmtId="164" fontId="16" fillId="0" borderId="0" xfId="0" applyNumberFormat="1" applyFont="1" applyAlignment="1">
      <alignment horizontal="left" vertical="center" wrapText="1" indent="218"/>
    </xf>
    <xf numFmtId="164" fontId="16" fillId="0" borderId="0" xfId="0" applyNumberFormat="1" applyFont="1" applyAlignment="1">
      <alignment horizontal="left" vertical="center" wrapText="1" indent="218"/>
    </xf>
    <xf numFmtId="164" fontId="16" fillId="0" borderId="0" xfId="0" applyNumberFormat="1" applyFont="1" applyAlignment="1">
      <alignment horizontal="left" vertical="center" wrapText="1" indent="51"/>
    </xf>
    <xf numFmtId="164" fontId="16" fillId="0" borderId="0" xfId="0" applyNumberFormat="1" applyFont="1" applyAlignment="1">
      <alignment horizontal="left" vertical="center" indent="51"/>
    </xf>
    <xf numFmtId="164" fontId="16" fillId="0" borderId="0" xfId="0" applyNumberFormat="1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&#1053;&#1067;&#1049;%20&#1086;&#1090;&#1076;&#1077;&#1083;/&#1041;&#1070;&#1044;&#1046;&#1045;&#1058;&#1067;/&#1041;&#1102;&#1076;&#1078;&#1077;&#1090;%202024/&#1041;&#1102;&#1076;&#1078;&#1077;&#1090;%202024%20&#1085;&#1086;&#1074;&#1099;&#1081;/&#1059;&#1090;&#1086;&#1095;&#1085;&#1077;&#1085;&#1080;&#1103;/&#1072;&#1087;&#1088;&#1077;&#1083;&#1100;/&#1055;.7%20-%20&#1088;&#1072;&#1089;&#1093;&#1086;&#1076;&#1099;%20&#1084;&#1077;&#1078;&#1073;.&#1090;&#1088;.%202024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8">
          <cell r="G98">
            <v>-46231.299999999996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3"/>
  <sheetViews>
    <sheetView tabSelected="1" view="pageBreakPreview" zoomScaleNormal="80" zoomScaleSheetLayoutView="100" workbookViewId="0">
      <selection activeCell="A4" sqref="A4:S4"/>
    </sheetView>
  </sheetViews>
  <sheetFormatPr defaultColWidth="8.85546875" defaultRowHeight="15.75" outlineLevelRow="2" outlineLevelCol="1" x14ac:dyDescent="0.25"/>
  <cols>
    <col min="1" max="1" width="75.5703125" style="49" customWidth="1"/>
    <col min="2" max="2" width="6.85546875" style="44" customWidth="1"/>
    <col min="3" max="4" width="7.7109375" style="44" customWidth="1"/>
    <col min="5" max="5" width="18.42578125" style="50" customWidth="1"/>
    <col min="6" max="6" width="6.5703125" style="44" customWidth="1"/>
    <col min="7" max="9" width="15.42578125" style="3" hidden="1" customWidth="1" outlineLevel="1"/>
    <col min="10" max="10" width="17.42578125" style="3" hidden="1" customWidth="1" outlineLevel="1"/>
    <col min="11" max="11" width="18.140625" style="3" hidden="1" customWidth="1" outlineLevel="1"/>
    <col min="12" max="12" width="17.42578125" style="3" hidden="1" customWidth="1" outlineLevel="1"/>
    <col min="13" max="15" width="18.140625" style="3" hidden="1" customWidth="1" outlineLevel="1"/>
    <col min="16" max="16" width="18.7109375" style="3" hidden="1" customWidth="1" outlineLevel="1"/>
    <col min="17" max="17" width="20.42578125" style="3" hidden="1" customWidth="1" collapsed="1"/>
    <col min="18" max="18" width="18.28515625" style="3" hidden="1" customWidth="1"/>
    <col min="19" max="19" width="20.42578125" style="3" customWidth="1"/>
    <col min="20" max="21" width="8.85546875" style="3"/>
    <col min="22" max="22" width="16" style="3" bestFit="1" customWidth="1"/>
    <col min="23" max="16384" width="8.85546875" style="3"/>
  </cols>
  <sheetData>
    <row r="1" spans="1:19" ht="15.75" customHeight="1" x14ac:dyDescent="0.25">
      <c r="A1" s="87" t="s">
        <v>141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</row>
    <row r="2" spans="1:19" ht="15.75" customHeight="1" x14ac:dyDescent="0.25">
      <c r="A2" s="87" t="s">
        <v>138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15.75" customHeight="1" x14ac:dyDescent="0.25">
      <c r="A3" s="88" t="s">
        <v>139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spans="1:19" ht="15.75" customHeight="1" x14ac:dyDescent="0.25">
      <c r="A4" s="87" t="s">
        <v>145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1:19" ht="15.75" customHeight="1" x14ac:dyDescent="0.25">
      <c r="A5" s="88" t="s">
        <v>144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</row>
    <row r="6" spans="1:19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5"/>
      <c r="O6" s="85"/>
      <c r="P6" s="85"/>
      <c r="Q6" s="85"/>
      <c r="R6" s="85"/>
      <c r="S6" s="85"/>
    </row>
    <row r="7" spans="1:19" s="1" customFormat="1" ht="15.75" customHeight="1" x14ac:dyDescent="0.2">
      <c r="A7" s="87" t="s">
        <v>140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2" customFormat="1" ht="15.75" customHeight="1" x14ac:dyDescent="0.2">
      <c r="A8" s="87" t="s">
        <v>88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" customFormat="1" ht="15.75" customHeight="1" x14ac:dyDescent="0.2">
      <c r="A9" s="87" t="s">
        <v>96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</row>
    <row r="10" spans="1:19" s="2" customFormat="1" ht="15.75" customHeight="1" x14ac:dyDescent="0.2">
      <c r="A10" s="87" t="s">
        <v>89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</row>
    <row r="11" spans="1:19" s="2" customFormat="1" ht="15.75" customHeight="1" x14ac:dyDescent="0.2">
      <c r="A11" s="87" t="s">
        <v>90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</row>
    <row r="12" spans="1:19" s="2" customFormat="1" ht="15.75" customHeight="1" x14ac:dyDescent="0.2">
      <c r="A12" s="89"/>
      <c r="B12" s="89"/>
      <c r="C12" s="89"/>
      <c r="D12" s="89"/>
      <c r="E12" s="89"/>
      <c r="F12" s="89"/>
      <c r="G12" s="89"/>
    </row>
    <row r="13" spans="1:19" s="2" customFormat="1" ht="15" customHeight="1" x14ac:dyDescent="0.2">
      <c r="A13" s="90" t="s">
        <v>91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</row>
    <row r="14" spans="1:19" ht="37.1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</row>
    <row r="15" spans="1:19" ht="15" customHeight="1" x14ac:dyDescent="0.25">
      <c r="A15" s="51"/>
      <c r="B15" s="51"/>
      <c r="C15" s="51"/>
      <c r="D15" s="51"/>
      <c r="E15" s="51"/>
      <c r="F15" s="51"/>
      <c r="G15" s="59"/>
      <c r="H15" s="59"/>
      <c r="I15" s="62"/>
      <c r="J15" s="59"/>
      <c r="K15" s="62"/>
      <c r="L15" s="59"/>
      <c r="M15" s="62"/>
      <c r="N15" s="62"/>
      <c r="O15" s="62"/>
      <c r="P15" s="62"/>
      <c r="Q15" s="62"/>
      <c r="R15" s="62"/>
      <c r="S15" s="62" t="s">
        <v>82</v>
      </c>
    </row>
    <row r="16" spans="1:19" ht="16.5" hidden="1" x14ac:dyDescent="0.25">
      <c r="A16" s="4"/>
      <c r="B16" s="5"/>
      <c r="C16" s="5"/>
      <c r="D16" s="5"/>
      <c r="E16" s="6" t="s">
        <v>87</v>
      </c>
      <c r="F16" s="5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1:21" ht="47.25" customHeight="1" x14ac:dyDescent="0.25">
      <c r="A17" s="7" t="s">
        <v>0</v>
      </c>
      <c r="B17" s="8" t="s">
        <v>84</v>
      </c>
      <c r="C17" s="8" t="s">
        <v>1</v>
      </c>
      <c r="D17" s="8" t="s">
        <v>2</v>
      </c>
      <c r="E17" s="8" t="s">
        <v>3</v>
      </c>
      <c r="F17" s="8" t="s">
        <v>4</v>
      </c>
      <c r="G17" s="58" t="s">
        <v>5</v>
      </c>
      <c r="H17" s="61" t="s">
        <v>97</v>
      </c>
      <c r="I17" s="61" t="s">
        <v>5</v>
      </c>
      <c r="J17" s="61" t="s">
        <v>98</v>
      </c>
      <c r="K17" s="61" t="s">
        <v>5</v>
      </c>
      <c r="L17" s="61" t="s">
        <v>124</v>
      </c>
      <c r="M17" s="61" t="s">
        <v>122</v>
      </c>
      <c r="N17" s="61" t="s">
        <v>132</v>
      </c>
      <c r="O17" s="61" t="s">
        <v>5</v>
      </c>
      <c r="P17" s="61" t="s">
        <v>133</v>
      </c>
      <c r="Q17" s="61" t="s">
        <v>5</v>
      </c>
      <c r="R17" s="61" t="s">
        <v>142</v>
      </c>
      <c r="S17" s="61" t="s">
        <v>5</v>
      </c>
    </row>
    <row r="18" spans="1:21" s="12" customFormat="1" ht="17.25" hidden="1" outlineLevel="1" x14ac:dyDescent="0.3">
      <c r="A18" s="53" t="s">
        <v>85</v>
      </c>
      <c r="B18" s="9">
        <v>901</v>
      </c>
      <c r="C18" s="10"/>
      <c r="D18" s="10"/>
      <c r="E18" s="11"/>
      <c r="F18" s="10"/>
      <c r="G18" s="52">
        <f>G39+G19+G30</f>
        <v>484314.2</v>
      </c>
      <c r="H18" s="52">
        <f>H39+H19+H30</f>
        <v>-46231.299999999996</v>
      </c>
      <c r="I18" s="52">
        <f>I39+I19+I30+I65+I54</f>
        <v>438082.89999999997</v>
      </c>
      <c r="J18" s="63">
        <f t="shared" ref="J18:K18" si="0">J39+J19+J30+J65+J54</f>
        <v>11039.28867</v>
      </c>
      <c r="K18" s="63">
        <f t="shared" si="0"/>
        <v>449122.18866999994</v>
      </c>
      <c r="L18" s="63">
        <f t="shared" ref="L18:M18" si="1">L39+L19+L30+L65+L54</f>
        <v>0</v>
      </c>
      <c r="M18" s="63">
        <f t="shared" si="1"/>
        <v>449122.18866999994</v>
      </c>
      <c r="N18" s="63">
        <f t="shared" ref="N18:O18" si="2">N39+N19+N30+N65+N54</f>
        <v>0</v>
      </c>
      <c r="O18" s="63">
        <f t="shared" si="2"/>
        <v>449122.18866999994</v>
      </c>
      <c r="P18" s="63">
        <f t="shared" ref="P18:Q18" si="3">P39+P19+P30+P65+P54</f>
        <v>-36113.345649999996</v>
      </c>
      <c r="Q18" s="63">
        <f t="shared" si="3"/>
        <v>413008.84302000003</v>
      </c>
      <c r="R18" s="63">
        <f t="shared" ref="R18:S18" si="4">R39+R19+R30+R65+R54</f>
        <v>-413008.84302000003</v>
      </c>
      <c r="S18" s="52">
        <f t="shared" si="4"/>
        <v>0</v>
      </c>
    </row>
    <row r="19" spans="1:21" s="37" customFormat="1" ht="17.25" hidden="1" outlineLevel="1" x14ac:dyDescent="0.3">
      <c r="A19" s="75" t="s">
        <v>120</v>
      </c>
      <c r="B19" s="13">
        <v>901</v>
      </c>
      <c r="C19" s="14" t="s">
        <v>38</v>
      </c>
      <c r="D19" s="14" t="s">
        <v>8</v>
      </c>
      <c r="E19" s="33"/>
      <c r="F19" s="28"/>
      <c r="G19" s="17">
        <f>G54</f>
        <v>297689.3</v>
      </c>
      <c r="H19" s="17">
        <f>H54</f>
        <v>-34712.199999999997</v>
      </c>
      <c r="I19" s="17">
        <f>I25</f>
        <v>0</v>
      </c>
      <c r="J19" s="17">
        <f t="shared" ref="J19" si="5">J25</f>
        <v>11.6</v>
      </c>
      <c r="K19" s="17">
        <f>K25+K20</f>
        <v>11.6</v>
      </c>
      <c r="L19" s="17">
        <f t="shared" ref="L19:M19" si="6">L25+L20</f>
        <v>0</v>
      </c>
      <c r="M19" s="17">
        <f t="shared" si="6"/>
        <v>11.6</v>
      </c>
      <c r="N19" s="17">
        <f t="shared" ref="N19:O19" si="7">N25+N20</f>
        <v>0</v>
      </c>
      <c r="O19" s="17">
        <f t="shared" si="7"/>
        <v>11.6</v>
      </c>
      <c r="P19" s="17">
        <f t="shared" ref="P19:Q19" si="8">P25+P20</f>
        <v>0</v>
      </c>
      <c r="Q19" s="17">
        <f t="shared" si="8"/>
        <v>11.6</v>
      </c>
      <c r="R19" s="17">
        <f t="shared" ref="R19:S19" si="9">R25+R20</f>
        <v>-11.6</v>
      </c>
      <c r="S19" s="17">
        <f t="shared" si="9"/>
        <v>0</v>
      </c>
      <c r="U19" s="71"/>
    </row>
    <row r="20" spans="1:21" s="37" customFormat="1" ht="49.5" hidden="1" outlineLevel="1" x14ac:dyDescent="0.25">
      <c r="A20" s="56" t="s">
        <v>123</v>
      </c>
      <c r="B20" s="72" t="s">
        <v>36</v>
      </c>
      <c r="C20" s="73" t="s">
        <v>38</v>
      </c>
      <c r="D20" s="14" t="s">
        <v>18</v>
      </c>
      <c r="E20" s="36"/>
      <c r="F20" s="23"/>
      <c r="G20" s="17">
        <f t="shared" ref="G20:H23" si="10">G21</f>
        <v>0</v>
      </c>
      <c r="H20" s="17">
        <f t="shared" si="10"/>
        <v>0</v>
      </c>
      <c r="I20" s="17">
        <f>I21</f>
        <v>0</v>
      </c>
      <c r="J20" s="17">
        <f t="shared" ref="J20:S23" si="11">J21</f>
        <v>11.6</v>
      </c>
      <c r="K20" s="17">
        <f t="shared" si="11"/>
        <v>0</v>
      </c>
      <c r="L20" s="17">
        <f t="shared" si="11"/>
        <v>11.6</v>
      </c>
      <c r="M20" s="17">
        <f t="shared" si="11"/>
        <v>11.6</v>
      </c>
      <c r="N20" s="17">
        <f t="shared" si="11"/>
        <v>0</v>
      </c>
      <c r="O20" s="17">
        <f t="shared" si="11"/>
        <v>11.6</v>
      </c>
      <c r="P20" s="17">
        <f t="shared" si="11"/>
        <v>0</v>
      </c>
      <c r="Q20" s="17">
        <f t="shared" si="11"/>
        <v>11.6</v>
      </c>
      <c r="R20" s="17">
        <f t="shared" si="11"/>
        <v>-11.6</v>
      </c>
      <c r="S20" s="17">
        <f t="shared" si="11"/>
        <v>0</v>
      </c>
    </row>
    <row r="21" spans="1:21" s="37" customFormat="1" ht="33" hidden="1" outlineLevel="1" x14ac:dyDescent="0.25">
      <c r="A21" s="66" t="s">
        <v>114</v>
      </c>
      <c r="B21" s="14" t="s">
        <v>36</v>
      </c>
      <c r="C21" s="14" t="s">
        <v>38</v>
      </c>
      <c r="D21" s="14" t="s">
        <v>18</v>
      </c>
      <c r="E21" s="69" t="s">
        <v>113</v>
      </c>
      <c r="F21" s="23"/>
      <c r="G21" s="17">
        <f t="shared" si="10"/>
        <v>0</v>
      </c>
      <c r="H21" s="17">
        <f t="shared" si="10"/>
        <v>0</v>
      </c>
      <c r="I21" s="17">
        <f>I22</f>
        <v>0</v>
      </c>
      <c r="J21" s="17">
        <f t="shared" si="11"/>
        <v>11.6</v>
      </c>
      <c r="K21" s="17">
        <f t="shared" si="11"/>
        <v>0</v>
      </c>
      <c r="L21" s="17">
        <f t="shared" si="11"/>
        <v>11.6</v>
      </c>
      <c r="M21" s="17">
        <f t="shared" si="11"/>
        <v>11.6</v>
      </c>
      <c r="N21" s="17">
        <f t="shared" si="11"/>
        <v>0</v>
      </c>
      <c r="O21" s="17">
        <f t="shared" si="11"/>
        <v>11.6</v>
      </c>
      <c r="P21" s="17">
        <f t="shared" si="11"/>
        <v>0</v>
      </c>
      <c r="Q21" s="17">
        <f t="shared" si="11"/>
        <v>11.6</v>
      </c>
      <c r="R21" s="17">
        <f t="shared" si="11"/>
        <v>-11.6</v>
      </c>
      <c r="S21" s="17">
        <f t="shared" si="11"/>
        <v>0</v>
      </c>
    </row>
    <row r="22" spans="1:21" s="37" customFormat="1" ht="82.5" hidden="1" outlineLevel="1" x14ac:dyDescent="0.25">
      <c r="A22" s="67" t="s">
        <v>116</v>
      </c>
      <c r="B22" s="68" t="s">
        <v>36</v>
      </c>
      <c r="C22" s="23" t="s">
        <v>38</v>
      </c>
      <c r="D22" s="23" t="s">
        <v>18</v>
      </c>
      <c r="E22" s="70" t="s">
        <v>115</v>
      </c>
      <c r="F22" s="68"/>
      <c r="G22" s="26">
        <f t="shared" si="10"/>
        <v>0</v>
      </c>
      <c r="H22" s="26">
        <f t="shared" si="10"/>
        <v>0</v>
      </c>
      <c r="I22" s="26">
        <f>I23</f>
        <v>0</v>
      </c>
      <c r="J22" s="26">
        <f t="shared" si="11"/>
        <v>11.6</v>
      </c>
      <c r="K22" s="26">
        <f t="shared" si="11"/>
        <v>0</v>
      </c>
      <c r="L22" s="26">
        <f t="shared" si="11"/>
        <v>11.6</v>
      </c>
      <c r="M22" s="26">
        <f t="shared" si="11"/>
        <v>11.6</v>
      </c>
      <c r="N22" s="26">
        <f t="shared" si="11"/>
        <v>0</v>
      </c>
      <c r="O22" s="26">
        <f t="shared" si="11"/>
        <v>11.6</v>
      </c>
      <c r="P22" s="26">
        <f t="shared" si="11"/>
        <v>0</v>
      </c>
      <c r="Q22" s="26">
        <f t="shared" si="11"/>
        <v>11.6</v>
      </c>
      <c r="R22" s="26">
        <f t="shared" si="11"/>
        <v>-11.6</v>
      </c>
      <c r="S22" s="26">
        <f t="shared" si="11"/>
        <v>0</v>
      </c>
    </row>
    <row r="23" spans="1:21" s="37" customFormat="1" ht="66" hidden="1" outlineLevel="1" x14ac:dyDescent="0.25">
      <c r="A23" s="55" t="s">
        <v>13</v>
      </c>
      <c r="B23" s="23" t="s">
        <v>36</v>
      </c>
      <c r="C23" s="23" t="s">
        <v>38</v>
      </c>
      <c r="D23" s="23" t="s">
        <v>18</v>
      </c>
      <c r="E23" s="70" t="s">
        <v>115</v>
      </c>
      <c r="F23" s="23" t="s">
        <v>117</v>
      </c>
      <c r="G23" s="26">
        <f t="shared" si="10"/>
        <v>0</v>
      </c>
      <c r="H23" s="26">
        <f t="shared" si="10"/>
        <v>0</v>
      </c>
      <c r="I23" s="26">
        <f>I24</f>
        <v>0</v>
      </c>
      <c r="J23" s="26">
        <f t="shared" si="11"/>
        <v>11.6</v>
      </c>
      <c r="K23" s="26">
        <f t="shared" si="11"/>
        <v>0</v>
      </c>
      <c r="L23" s="26">
        <f t="shared" si="11"/>
        <v>11.6</v>
      </c>
      <c r="M23" s="26">
        <f t="shared" si="11"/>
        <v>11.6</v>
      </c>
      <c r="N23" s="26">
        <f t="shared" si="11"/>
        <v>0</v>
      </c>
      <c r="O23" s="26">
        <f t="shared" si="11"/>
        <v>11.6</v>
      </c>
      <c r="P23" s="26">
        <f t="shared" si="11"/>
        <v>0</v>
      </c>
      <c r="Q23" s="26">
        <f t="shared" si="11"/>
        <v>11.6</v>
      </c>
      <c r="R23" s="26">
        <f t="shared" si="11"/>
        <v>-11.6</v>
      </c>
      <c r="S23" s="26">
        <f t="shared" si="11"/>
        <v>0</v>
      </c>
    </row>
    <row r="24" spans="1:21" s="37" customFormat="1" ht="33" hidden="1" outlineLevel="1" x14ac:dyDescent="0.25">
      <c r="A24" s="55" t="s">
        <v>14</v>
      </c>
      <c r="B24" s="23" t="s">
        <v>36</v>
      </c>
      <c r="C24" s="23" t="s">
        <v>38</v>
      </c>
      <c r="D24" s="23" t="s">
        <v>18</v>
      </c>
      <c r="E24" s="70" t="s">
        <v>115</v>
      </c>
      <c r="F24" s="23" t="s">
        <v>118</v>
      </c>
      <c r="G24" s="26">
        <v>0</v>
      </c>
      <c r="H24" s="26">
        <v>0</v>
      </c>
      <c r="I24" s="26">
        <v>0</v>
      </c>
      <c r="J24" s="26">
        <v>11.6</v>
      </c>
      <c r="K24" s="26">
        <v>0</v>
      </c>
      <c r="L24" s="26">
        <v>11.6</v>
      </c>
      <c r="M24" s="26">
        <f>K24+L24</f>
        <v>11.6</v>
      </c>
      <c r="N24" s="26">
        <v>0</v>
      </c>
      <c r="O24" s="26">
        <f>M24+N24</f>
        <v>11.6</v>
      </c>
      <c r="P24" s="26">
        <v>0</v>
      </c>
      <c r="Q24" s="26">
        <f>O24+P24</f>
        <v>11.6</v>
      </c>
      <c r="R24" s="26">
        <v>-11.6</v>
      </c>
      <c r="S24" s="26">
        <f>Q24+R24</f>
        <v>0</v>
      </c>
    </row>
    <row r="25" spans="1:21" s="37" customFormat="1" ht="16.5" hidden="1" outlineLevel="2" x14ac:dyDescent="0.25">
      <c r="A25" s="74" t="s">
        <v>121</v>
      </c>
      <c r="B25" s="72" t="s">
        <v>36</v>
      </c>
      <c r="C25" s="73" t="s">
        <v>38</v>
      </c>
      <c r="D25" s="73" t="s">
        <v>119</v>
      </c>
      <c r="E25" s="36"/>
      <c r="F25" s="23"/>
      <c r="G25" s="17">
        <f t="shared" ref="G25:H28" si="12">G26</f>
        <v>0</v>
      </c>
      <c r="H25" s="17">
        <f t="shared" si="12"/>
        <v>0</v>
      </c>
      <c r="I25" s="17">
        <f>I26</f>
        <v>0</v>
      </c>
      <c r="J25" s="17">
        <f t="shared" ref="J25:S28" si="13">J26</f>
        <v>11.6</v>
      </c>
      <c r="K25" s="17">
        <f t="shared" si="13"/>
        <v>11.6</v>
      </c>
      <c r="L25" s="17">
        <f t="shared" si="13"/>
        <v>-11.6</v>
      </c>
      <c r="M25" s="17">
        <f t="shared" si="13"/>
        <v>0</v>
      </c>
      <c r="N25" s="17">
        <f t="shared" si="13"/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</row>
    <row r="26" spans="1:21" s="37" customFormat="1" ht="33" hidden="1" outlineLevel="2" x14ac:dyDescent="0.25">
      <c r="A26" s="66" t="s">
        <v>114</v>
      </c>
      <c r="B26" s="14" t="s">
        <v>36</v>
      </c>
      <c r="C26" s="14" t="s">
        <v>38</v>
      </c>
      <c r="D26" s="14" t="s">
        <v>119</v>
      </c>
      <c r="E26" s="69" t="s">
        <v>113</v>
      </c>
      <c r="F26" s="23"/>
      <c r="G26" s="17">
        <f t="shared" si="12"/>
        <v>0</v>
      </c>
      <c r="H26" s="17">
        <f t="shared" si="12"/>
        <v>0</v>
      </c>
      <c r="I26" s="17">
        <f>I27</f>
        <v>0</v>
      </c>
      <c r="J26" s="17">
        <f t="shared" si="13"/>
        <v>11.6</v>
      </c>
      <c r="K26" s="17">
        <f t="shared" si="13"/>
        <v>11.6</v>
      </c>
      <c r="L26" s="17">
        <f t="shared" si="13"/>
        <v>-11.6</v>
      </c>
      <c r="M26" s="17">
        <f t="shared" si="13"/>
        <v>0</v>
      </c>
      <c r="N26" s="17">
        <f t="shared" si="13"/>
        <v>0</v>
      </c>
      <c r="O26" s="17">
        <f t="shared" si="13"/>
        <v>0</v>
      </c>
      <c r="P26" s="17">
        <f t="shared" si="13"/>
        <v>0</v>
      </c>
      <c r="Q26" s="17">
        <f t="shared" si="13"/>
        <v>0</v>
      </c>
      <c r="R26" s="17">
        <f t="shared" si="13"/>
        <v>0</v>
      </c>
      <c r="S26" s="17">
        <f t="shared" si="13"/>
        <v>0</v>
      </c>
    </row>
    <row r="27" spans="1:21" s="37" customFormat="1" ht="82.5" hidden="1" outlineLevel="2" x14ac:dyDescent="0.25">
      <c r="A27" s="67" t="s">
        <v>116</v>
      </c>
      <c r="B27" s="68" t="s">
        <v>36</v>
      </c>
      <c r="C27" s="23" t="s">
        <v>38</v>
      </c>
      <c r="D27" s="23" t="s">
        <v>119</v>
      </c>
      <c r="E27" s="70" t="s">
        <v>115</v>
      </c>
      <c r="F27" s="68"/>
      <c r="G27" s="26">
        <f t="shared" si="12"/>
        <v>0</v>
      </c>
      <c r="H27" s="26">
        <f t="shared" si="12"/>
        <v>0</v>
      </c>
      <c r="I27" s="26">
        <f>I28</f>
        <v>0</v>
      </c>
      <c r="J27" s="26">
        <f t="shared" si="13"/>
        <v>11.6</v>
      </c>
      <c r="K27" s="26">
        <f t="shared" si="13"/>
        <v>11.6</v>
      </c>
      <c r="L27" s="26">
        <f t="shared" si="13"/>
        <v>-11.6</v>
      </c>
      <c r="M27" s="26">
        <f t="shared" si="13"/>
        <v>0</v>
      </c>
      <c r="N27" s="26">
        <f t="shared" si="13"/>
        <v>0</v>
      </c>
      <c r="O27" s="26">
        <f t="shared" si="13"/>
        <v>0</v>
      </c>
      <c r="P27" s="26">
        <f t="shared" si="13"/>
        <v>0</v>
      </c>
      <c r="Q27" s="26">
        <f t="shared" si="13"/>
        <v>0</v>
      </c>
      <c r="R27" s="26">
        <f t="shared" si="13"/>
        <v>0</v>
      </c>
      <c r="S27" s="26">
        <f t="shared" si="13"/>
        <v>0</v>
      </c>
    </row>
    <row r="28" spans="1:21" s="37" customFormat="1" ht="66" hidden="1" outlineLevel="2" x14ac:dyDescent="0.25">
      <c r="A28" s="55" t="s">
        <v>13</v>
      </c>
      <c r="B28" s="23" t="s">
        <v>36</v>
      </c>
      <c r="C28" s="23" t="s">
        <v>38</v>
      </c>
      <c r="D28" s="23" t="s">
        <v>119</v>
      </c>
      <c r="E28" s="70" t="s">
        <v>115</v>
      </c>
      <c r="F28" s="23" t="s">
        <v>117</v>
      </c>
      <c r="G28" s="26">
        <f t="shared" si="12"/>
        <v>0</v>
      </c>
      <c r="H28" s="26">
        <f t="shared" si="12"/>
        <v>0</v>
      </c>
      <c r="I28" s="26">
        <f>I29</f>
        <v>0</v>
      </c>
      <c r="J28" s="26">
        <f t="shared" si="13"/>
        <v>11.6</v>
      </c>
      <c r="K28" s="26">
        <f t="shared" si="13"/>
        <v>11.6</v>
      </c>
      <c r="L28" s="26">
        <f t="shared" si="13"/>
        <v>-11.6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</row>
    <row r="29" spans="1:21" s="37" customFormat="1" ht="33" hidden="1" outlineLevel="2" x14ac:dyDescent="0.25">
      <c r="A29" s="55" t="s">
        <v>14</v>
      </c>
      <c r="B29" s="23" t="s">
        <v>36</v>
      </c>
      <c r="C29" s="23" t="s">
        <v>38</v>
      </c>
      <c r="D29" s="23" t="s">
        <v>119</v>
      </c>
      <c r="E29" s="70" t="s">
        <v>115</v>
      </c>
      <c r="F29" s="23" t="s">
        <v>118</v>
      </c>
      <c r="G29" s="26">
        <v>0</v>
      </c>
      <c r="H29" s="26">
        <v>0</v>
      </c>
      <c r="I29" s="26">
        <v>0</v>
      </c>
      <c r="J29" s="26">
        <v>11.6</v>
      </c>
      <c r="K29" s="26">
        <f>I29+J29</f>
        <v>11.6</v>
      </c>
      <c r="L29" s="26">
        <v>-11.6</v>
      </c>
      <c r="M29" s="26">
        <f>K29+L29</f>
        <v>0</v>
      </c>
      <c r="N29" s="26">
        <v>0</v>
      </c>
      <c r="O29" s="26">
        <f>M29+N29</f>
        <v>0</v>
      </c>
      <c r="P29" s="26">
        <v>0</v>
      </c>
      <c r="Q29" s="26">
        <f>O29+P29</f>
        <v>0</v>
      </c>
      <c r="R29" s="26">
        <v>0</v>
      </c>
      <c r="S29" s="26">
        <f>Q29+R29</f>
        <v>0</v>
      </c>
    </row>
    <row r="30" spans="1:21" s="12" customFormat="1" ht="16.5" hidden="1" outlineLevel="1" collapsed="1" x14ac:dyDescent="0.25">
      <c r="A30" s="54" t="s">
        <v>6</v>
      </c>
      <c r="B30" s="13">
        <v>901</v>
      </c>
      <c r="C30" s="14" t="s">
        <v>7</v>
      </c>
      <c r="D30" s="14" t="s">
        <v>8</v>
      </c>
      <c r="E30" s="15"/>
      <c r="F30" s="16"/>
      <c r="G30" s="17">
        <f t="shared" ref="G30:S30" si="14">G31</f>
        <v>5970.3</v>
      </c>
      <c r="H30" s="17">
        <f t="shared" si="14"/>
        <v>0</v>
      </c>
      <c r="I30" s="17">
        <f t="shared" si="14"/>
        <v>5970.3</v>
      </c>
      <c r="J30" s="17">
        <f t="shared" si="14"/>
        <v>0</v>
      </c>
      <c r="K30" s="17">
        <f t="shared" si="14"/>
        <v>5970.3</v>
      </c>
      <c r="L30" s="17">
        <f t="shared" si="14"/>
        <v>0</v>
      </c>
      <c r="M30" s="17">
        <f t="shared" si="14"/>
        <v>5970.3</v>
      </c>
      <c r="N30" s="17">
        <f t="shared" si="14"/>
        <v>0</v>
      </c>
      <c r="O30" s="17">
        <f t="shared" si="14"/>
        <v>5970.3</v>
      </c>
      <c r="P30" s="17">
        <f t="shared" si="14"/>
        <v>4.2</v>
      </c>
      <c r="Q30" s="17">
        <f t="shared" si="14"/>
        <v>5974.5</v>
      </c>
      <c r="R30" s="17">
        <f t="shared" si="14"/>
        <v>-5974.5</v>
      </c>
      <c r="S30" s="17">
        <f t="shared" si="14"/>
        <v>0</v>
      </c>
    </row>
    <row r="31" spans="1:21" s="12" customFormat="1" ht="17.25" hidden="1" outlineLevel="1" x14ac:dyDescent="0.25">
      <c r="A31" s="13" t="s">
        <v>9</v>
      </c>
      <c r="B31" s="13">
        <v>901</v>
      </c>
      <c r="C31" s="14" t="s">
        <v>7</v>
      </c>
      <c r="D31" s="14" t="s">
        <v>10</v>
      </c>
      <c r="E31" s="18"/>
      <c r="F31" s="19"/>
      <c r="G31" s="17">
        <f t="shared" ref="G31:S33" si="15">G32</f>
        <v>5970.3</v>
      </c>
      <c r="H31" s="17">
        <f t="shared" si="15"/>
        <v>0</v>
      </c>
      <c r="I31" s="17">
        <f t="shared" si="15"/>
        <v>5970.3</v>
      </c>
      <c r="J31" s="17">
        <f t="shared" si="15"/>
        <v>0</v>
      </c>
      <c r="K31" s="17">
        <f t="shared" si="15"/>
        <v>5970.3</v>
      </c>
      <c r="L31" s="17">
        <f t="shared" si="15"/>
        <v>0</v>
      </c>
      <c r="M31" s="17">
        <f t="shared" si="15"/>
        <v>5970.3</v>
      </c>
      <c r="N31" s="17">
        <f t="shared" si="15"/>
        <v>0</v>
      </c>
      <c r="O31" s="17">
        <f t="shared" si="15"/>
        <v>5970.3</v>
      </c>
      <c r="P31" s="17">
        <f t="shared" si="15"/>
        <v>4.2</v>
      </c>
      <c r="Q31" s="17">
        <f t="shared" si="15"/>
        <v>5974.5</v>
      </c>
      <c r="R31" s="17">
        <f t="shared" si="15"/>
        <v>-5974.5</v>
      </c>
      <c r="S31" s="17">
        <f t="shared" si="15"/>
        <v>0</v>
      </c>
    </row>
    <row r="32" spans="1:21" s="12" customFormat="1" ht="17.25" hidden="1" outlineLevel="1" x14ac:dyDescent="0.25">
      <c r="A32" s="60" t="s">
        <v>92</v>
      </c>
      <c r="B32" s="13">
        <v>901</v>
      </c>
      <c r="C32" s="14" t="s">
        <v>7</v>
      </c>
      <c r="D32" s="14" t="s">
        <v>10</v>
      </c>
      <c r="E32" s="20" t="s">
        <v>94</v>
      </c>
      <c r="F32" s="18"/>
      <c r="G32" s="17">
        <f t="shared" si="15"/>
        <v>5970.3</v>
      </c>
      <c r="H32" s="17">
        <f t="shared" si="15"/>
        <v>0</v>
      </c>
      <c r="I32" s="17">
        <f t="shared" si="15"/>
        <v>5970.3</v>
      </c>
      <c r="J32" s="17">
        <f t="shared" si="15"/>
        <v>0</v>
      </c>
      <c r="K32" s="17">
        <f t="shared" si="15"/>
        <v>5970.3</v>
      </c>
      <c r="L32" s="17">
        <f t="shared" si="15"/>
        <v>0</v>
      </c>
      <c r="M32" s="17">
        <f t="shared" si="15"/>
        <v>5970.3</v>
      </c>
      <c r="N32" s="17">
        <f t="shared" si="15"/>
        <v>0</v>
      </c>
      <c r="O32" s="17">
        <f t="shared" si="15"/>
        <v>5970.3</v>
      </c>
      <c r="P32" s="17">
        <f t="shared" si="15"/>
        <v>4.2</v>
      </c>
      <c r="Q32" s="17">
        <f t="shared" si="15"/>
        <v>5974.5</v>
      </c>
      <c r="R32" s="17">
        <f t="shared" si="15"/>
        <v>-5974.5</v>
      </c>
      <c r="S32" s="17">
        <f t="shared" si="15"/>
        <v>0</v>
      </c>
    </row>
    <row r="33" spans="1:19" s="12" customFormat="1" ht="17.25" hidden="1" outlineLevel="1" x14ac:dyDescent="0.25">
      <c r="A33" s="60" t="s">
        <v>93</v>
      </c>
      <c r="B33" s="13">
        <v>901</v>
      </c>
      <c r="C33" s="14" t="s">
        <v>7</v>
      </c>
      <c r="D33" s="14" t="s">
        <v>10</v>
      </c>
      <c r="E33" s="20" t="s">
        <v>95</v>
      </c>
      <c r="F33" s="18"/>
      <c r="G33" s="17">
        <f t="shared" si="15"/>
        <v>5970.3</v>
      </c>
      <c r="H33" s="17">
        <f t="shared" si="15"/>
        <v>0</v>
      </c>
      <c r="I33" s="17">
        <f t="shared" si="15"/>
        <v>5970.3</v>
      </c>
      <c r="J33" s="17">
        <f t="shared" si="15"/>
        <v>0</v>
      </c>
      <c r="K33" s="17">
        <f t="shared" si="15"/>
        <v>5970.3</v>
      </c>
      <c r="L33" s="17">
        <f t="shared" si="15"/>
        <v>0</v>
      </c>
      <c r="M33" s="17">
        <f t="shared" si="15"/>
        <v>5970.3</v>
      </c>
      <c r="N33" s="17">
        <f t="shared" si="15"/>
        <v>0</v>
      </c>
      <c r="O33" s="17">
        <f t="shared" si="15"/>
        <v>5970.3</v>
      </c>
      <c r="P33" s="17">
        <f t="shared" si="15"/>
        <v>4.2</v>
      </c>
      <c r="Q33" s="17">
        <f t="shared" si="15"/>
        <v>5974.5</v>
      </c>
      <c r="R33" s="17">
        <f t="shared" si="15"/>
        <v>-5974.5</v>
      </c>
      <c r="S33" s="17">
        <f t="shared" si="15"/>
        <v>0</v>
      </c>
    </row>
    <row r="34" spans="1:19" s="12" customFormat="1" ht="49.5" hidden="1" outlineLevel="1" x14ac:dyDescent="0.25">
      <c r="A34" s="54" t="s">
        <v>11</v>
      </c>
      <c r="B34" s="13">
        <v>901</v>
      </c>
      <c r="C34" s="14" t="s">
        <v>7</v>
      </c>
      <c r="D34" s="14" t="s">
        <v>10</v>
      </c>
      <c r="E34" s="20" t="s">
        <v>12</v>
      </c>
      <c r="F34" s="21"/>
      <c r="G34" s="17">
        <f t="shared" ref="G34:H34" si="16">G35+G37</f>
        <v>5970.3</v>
      </c>
      <c r="H34" s="17">
        <f t="shared" si="16"/>
        <v>0</v>
      </c>
      <c r="I34" s="17">
        <f t="shared" ref="I34:J34" si="17">I35+I37</f>
        <v>5970.3</v>
      </c>
      <c r="J34" s="17">
        <f t="shared" si="17"/>
        <v>0</v>
      </c>
      <c r="K34" s="17">
        <f t="shared" ref="K34:L34" si="18">K35+K37</f>
        <v>5970.3</v>
      </c>
      <c r="L34" s="17">
        <f t="shared" si="18"/>
        <v>0</v>
      </c>
      <c r="M34" s="17">
        <f t="shared" ref="M34:N34" si="19">M35+M37</f>
        <v>5970.3</v>
      </c>
      <c r="N34" s="17">
        <f t="shared" si="19"/>
        <v>0</v>
      </c>
      <c r="O34" s="17">
        <f t="shared" ref="O34:P34" si="20">O35+O37</f>
        <v>5970.3</v>
      </c>
      <c r="P34" s="17">
        <f t="shared" si="20"/>
        <v>4.2</v>
      </c>
      <c r="Q34" s="17">
        <f t="shared" ref="Q34:R34" si="21">Q35+Q37</f>
        <v>5974.5</v>
      </c>
      <c r="R34" s="17">
        <f t="shared" si="21"/>
        <v>-5974.5</v>
      </c>
      <c r="S34" s="17">
        <f t="shared" ref="S34" si="22">S35+S37</f>
        <v>0</v>
      </c>
    </row>
    <row r="35" spans="1:19" s="27" customFormat="1" ht="66" hidden="1" outlineLevel="1" x14ac:dyDescent="0.25">
      <c r="A35" s="55" t="s">
        <v>13</v>
      </c>
      <c r="B35" s="22">
        <v>901</v>
      </c>
      <c r="C35" s="23" t="s">
        <v>7</v>
      </c>
      <c r="D35" s="23" t="s">
        <v>10</v>
      </c>
      <c r="E35" s="24" t="s">
        <v>12</v>
      </c>
      <c r="F35" s="25">
        <v>100</v>
      </c>
      <c r="G35" s="26">
        <f t="shared" ref="G35:S35" si="23">G36</f>
        <v>5549</v>
      </c>
      <c r="H35" s="26">
        <f t="shared" si="23"/>
        <v>0</v>
      </c>
      <c r="I35" s="26">
        <f t="shared" si="23"/>
        <v>5549</v>
      </c>
      <c r="J35" s="26">
        <f t="shared" si="23"/>
        <v>0</v>
      </c>
      <c r="K35" s="26">
        <f t="shared" si="23"/>
        <v>5549</v>
      </c>
      <c r="L35" s="26">
        <f t="shared" si="23"/>
        <v>0</v>
      </c>
      <c r="M35" s="26">
        <f t="shared" si="23"/>
        <v>5549</v>
      </c>
      <c r="N35" s="26">
        <f t="shared" si="23"/>
        <v>0</v>
      </c>
      <c r="O35" s="26">
        <f t="shared" si="23"/>
        <v>5549</v>
      </c>
      <c r="P35" s="26">
        <f t="shared" si="23"/>
        <v>4.2</v>
      </c>
      <c r="Q35" s="26">
        <f t="shared" si="23"/>
        <v>5553.2</v>
      </c>
      <c r="R35" s="26">
        <f t="shared" si="23"/>
        <v>-5553.2</v>
      </c>
      <c r="S35" s="26">
        <f t="shared" si="23"/>
        <v>0</v>
      </c>
    </row>
    <row r="36" spans="1:19" s="27" customFormat="1" ht="33" hidden="1" outlineLevel="1" x14ac:dyDescent="0.25">
      <c r="A36" s="55" t="s">
        <v>14</v>
      </c>
      <c r="B36" s="22">
        <v>901</v>
      </c>
      <c r="C36" s="23" t="s">
        <v>7</v>
      </c>
      <c r="D36" s="23" t="s">
        <v>10</v>
      </c>
      <c r="E36" s="24" t="s">
        <v>12</v>
      </c>
      <c r="F36" s="25">
        <v>120</v>
      </c>
      <c r="G36" s="26">
        <v>5549</v>
      </c>
      <c r="H36" s="26">
        <v>0</v>
      </c>
      <c r="I36" s="26">
        <v>5549</v>
      </c>
      <c r="J36" s="26">
        <v>0</v>
      </c>
      <c r="K36" s="26">
        <v>5549</v>
      </c>
      <c r="L36" s="26">
        <v>0</v>
      </c>
      <c r="M36" s="26">
        <v>5549</v>
      </c>
      <c r="N36" s="26">
        <v>0</v>
      </c>
      <c r="O36" s="26">
        <v>5549</v>
      </c>
      <c r="P36" s="26">
        <v>4.2</v>
      </c>
      <c r="Q36" s="26">
        <f>O36+P36</f>
        <v>5553.2</v>
      </c>
      <c r="R36" s="26">
        <v>-5553.2</v>
      </c>
      <c r="S36" s="26">
        <f>Q36+R36</f>
        <v>0</v>
      </c>
    </row>
    <row r="37" spans="1:19" s="27" customFormat="1" ht="33" hidden="1" outlineLevel="1" x14ac:dyDescent="0.25">
      <c r="A37" s="43" t="s">
        <v>15</v>
      </c>
      <c r="B37" s="22">
        <v>901</v>
      </c>
      <c r="C37" s="23" t="s">
        <v>7</v>
      </c>
      <c r="D37" s="23" t="s">
        <v>10</v>
      </c>
      <c r="E37" s="24" t="s">
        <v>12</v>
      </c>
      <c r="F37" s="25">
        <v>200</v>
      </c>
      <c r="G37" s="26">
        <f t="shared" ref="G37:S37" si="24">G38</f>
        <v>421.3</v>
      </c>
      <c r="H37" s="26">
        <f t="shared" si="24"/>
        <v>0</v>
      </c>
      <c r="I37" s="26">
        <f t="shared" si="24"/>
        <v>421.3</v>
      </c>
      <c r="J37" s="26">
        <f t="shared" si="24"/>
        <v>0</v>
      </c>
      <c r="K37" s="26">
        <f t="shared" si="24"/>
        <v>421.3</v>
      </c>
      <c r="L37" s="26">
        <f t="shared" si="24"/>
        <v>0</v>
      </c>
      <c r="M37" s="26">
        <f t="shared" si="24"/>
        <v>421.3</v>
      </c>
      <c r="N37" s="26">
        <f t="shared" si="24"/>
        <v>0</v>
      </c>
      <c r="O37" s="26">
        <f t="shared" si="24"/>
        <v>421.3</v>
      </c>
      <c r="P37" s="26">
        <f t="shared" si="24"/>
        <v>0</v>
      </c>
      <c r="Q37" s="26">
        <f t="shared" si="24"/>
        <v>421.3</v>
      </c>
      <c r="R37" s="26">
        <f t="shared" si="24"/>
        <v>-421.3</v>
      </c>
      <c r="S37" s="26">
        <f t="shared" si="24"/>
        <v>0</v>
      </c>
    </row>
    <row r="38" spans="1:19" s="27" customFormat="1" ht="33" hidden="1" outlineLevel="1" x14ac:dyDescent="0.25">
      <c r="A38" s="43" t="s">
        <v>16</v>
      </c>
      <c r="B38" s="22">
        <v>901</v>
      </c>
      <c r="C38" s="23" t="s">
        <v>7</v>
      </c>
      <c r="D38" s="23" t="s">
        <v>10</v>
      </c>
      <c r="E38" s="24" t="s">
        <v>12</v>
      </c>
      <c r="F38" s="25">
        <v>240</v>
      </c>
      <c r="G38" s="26">
        <v>421.3</v>
      </c>
      <c r="H38" s="26">
        <v>0</v>
      </c>
      <c r="I38" s="26">
        <v>421.3</v>
      </c>
      <c r="J38" s="26">
        <v>0</v>
      </c>
      <c r="K38" s="26">
        <v>421.3</v>
      </c>
      <c r="L38" s="26">
        <v>0</v>
      </c>
      <c r="M38" s="26">
        <v>421.3</v>
      </c>
      <c r="N38" s="26">
        <v>0</v>
      </c>
      <c r="O38" s="26">
        <v>421.3</v>
      </c>
      <c r="P38" s="26">
        <v>0</v>
      </c>
      <c r="Q38" s="26">
        <f>O38+P38</f>
        <v>421.3</v>
      </c>
      <c r="R38" s="26">
        <v>-421.3</v>
      </c>
      <c r="S38" s="26">
        <f>Q38+R38</f>
        <v>0</v>
      </c>
    </row>
    <row r="39" spans="1:19" s="29" customFormat="1" ht="16.5" hidden="1" outlineLevel="1" x14ac:dyDescent="0.25">
      <c r="A39" s="39" t="s">
        <v>17</v>
      </c>
      <c r="B39" s="13">
        <v>901</v>
      </c>
      <c r="C39" s="14" t="s">
        <v>18</v>
      </c>
      <c r="D39" s="14" t="s">
        <v>8</v>
      </c>
      <c r="E39" s="28"/>
      <c r="F39" s="13"/>
      <c r="G39" s="17">
        <f t="shared" ref="G39:S43" si="25">G40</f>
        <v>180654.6</v>
      </c>
      <c r="H39" s="17">
        <f t="shared" si="25"/>
        <v>-11519.099999999999</v>
      </c>
      <c r="I39" s="17">
        <f t="shared" si="25"/>
        <v>169135.5</v>
      </c>
      <c r="J39" s="17">
        <f t="shared" si="25"/>
        <v>0</v>
      </c>
      <c r="K39" s="17">
        <f t="shared" si="25"/>
        <v>169135.5</v>
      </c>
      <c r="L39" s="17">
        <f t="shared" si="25"/>
        <v>0</v>
      </c>
      <c r="M39" s="17">
        <f t="shared" si="25"/>
        <v>169135.5</v>
      </c>
      <c r="N39" s="17">
        <f t="shared" si="25"/>
        <v>0</v>
      </c>
      <c r="O39" s="17">
        <f t="shared" si="25"/>
        <v>169135.5</v>
      </c>
      <c r="P39" s="17">
        <f t="shared" si="25"/>
        <v>-7160</v>
      </c>
      <c r="Q39" s="17">
        <f t="shared" si="25"/>
        <v>161975.5</v>
      </c>
      <c r="R39" s="17">
        <f t="shared" si="25"/>
        <v>-161975.5</v>
      </c>
      <c r="S39" s="17">
        <f t="shared" si="25"/>
        <v>0</v>
      </c>
    </row>
    <row r="40" spans="1:19" s="29" customFormat="1" ht="17.25" hidden="1" outlineLevel="1" x14ac:dyDescent="0.3">
      <c r="A40" s="39" t="s">
        <v>19</v>
      </c>
      <c r="B40" s="28">
        <v>901</v>
      </c>
      <c r="C40" s="14" t="s">
        <v>18</v>
      </c>
      <c r="D40" s="14" t="s">
        <v>20</v>
      </c>
      <c r="E40" s="30"/>
      <c r="F40" s="9"/>
      <c r="G40" s="17">
        <f t="shared" si="25"/>
        <v>180654.6</v>
      </c>
      <c r="H40" s="17">
        <f t="shared" si="25"/>
        <v>-11519.099999999999</v>
      </c>
      <c r="I40" s="17">
        <f t="shared" si="25"/>
        <v>169135.5</v>
      </c>
      <c r="J40" s="17">
        <f t="shared" si="25"/>
        <v>0</v>
      </c>
      <c r="K40" s="17">
        <f t="shared" si="25"/>
        <v>169135.5</v>
      </c>
      <c r="L40" s="17">
        <f t="shared" si="25"/>
        <v>0</v>
      </c>
      <c r="M40" s="17">
        <f t="shared" si="25"/>
        <v>169135.5</v>
      </c>
      <c r="N40" s="17">
        <f t="shared" si="25"/>
        <v>0</v>
      </c>
      <c r="O40" s="17">
        <f t="shared" si="25"/>
        <v>169135.5</v>
      </c>
      <c r="P40" s="17">
        <f t="shared" si="25"/>
        <v>-7160</v>
      </c>
      <c r="Q40" s="17">
        <f t="shared" si="25"/>
        <v>161975.5</v>
      </c>
      <c r="R40" s="17">
        <f t="shared" si="25"/>
        <v>-161975.5</v>
      </c>
      <c r="S40" s="17">
        <f t="shared" si="25"/>
        <v>0</v>
      </c>
    </row>
    <row r="41" spans="1:19" s="29" customFormat="1" ht="51" hidden="1" customHeight="1" outlineLevel="1" x14ac:dyDescent="0.3">
      <c r="A41" s="56" t="s">
        <v>21</v>
      </c>
      <c r="B41" s="28">
        <v>901</v>
      </c>
      <c r="C41" s="14" t="s">
        <v>18</v>
      </c>
      <c r="D41" s="14" t="s">
        <v>20</v>
      </c>
      <c r="E41" s="30" t="s">
        <v>22</v>
      </c>
      <c r="F41" s="10"/>
      <c r="G41" s="17">
        <f t="shared" si="25"/>
        <v>180654.6</v>
      </c>
      <c r="H41" s="17">
        <f t="shared" si="25"/>
        <v>-11519.099999999999</v>
      </c>
      <c r="I41" s="17">
        <f t="shared" si="25"/>
        <v>169135.5</v>
      </c>
      <c r="J41" s="17">
        <f t="shared" si="25"/>
        <v>0</v>
      </c>
      <c r="K41" s="17">
        <f t="shared" si="25"/>
        <v>169135.5</v>
      </c>
      <c r="L41" s="17">
        <f t="shared" si="25"/>
        <v>0</v>
      </c>
      <c r="M41" s="17">
        <f t="shared" si="25"/>
        <v>169135.5</v>
      </c>
      <c r="N41" s="17">
        <f t="shared" si="25"/>
        <v>0</v>
      </c>
      <c r="O41" s="17">
        <f t="shared" si="25"/>
        <v>169135.5</v>
      </c>
      <c r="P41" s="17">
        <f t="shared" si="25"/>
        <v>-7160</v>
      </c>
      <c r="Q41" s="17">
        <f t="shared" si="25"/>
        <v>161975.5</v>
      </c>
      <c r="R41" s="17">
        <f t="shared" si="25"/>
        <v>-161975.5</v>
      </c>
      <c r="S41" s="17">
        <f t="shared" si="25"/>
        <v>0</v>
      </c>
    </row>
    <row r="42" spans="1:19" s="29" customFormat="1" ht="66.75" hidden="1" outlineLevel="1" x14ac:dyDescent="0.3">
      <c r="A42" s="31" t="s">
        <v>23</v>
      </c>
      <c r="B42" s="28">
        <v>901</v>
      </c>
      <c r="C42" s="14" t="s">
        <v>18</v>
      </c>
      <c r="D42" s="14" t="s">
        <v>20</v>
      </c>
      <c r="E42" s="30" t="s">
        <v>24</v>
      </c>
      <c r="F42" s="10"/>
      <c r="G42" s="17">
        <f t="shared" si="25"/>
        <v>180654.6</v>
      </c>
      <c r="H42" s="17">
        <f t="shared" si="25"/>
        <v>-11519.099999999999</v>
      </c>
      <c r="I42" s="17">
        <f t="shared" si="25"/>
        <v>169135.5</v>
      </c>
      <c r="J42" s="17">
        <f t="shared" si="25"/>
        <v>0</v>
      </c>
      <c r="K42" s="17">
        <f t="shared" si="25"/>
        <v>169135.5</v>
      </c>
      <c r="L42" s="17">
        <f t="shared" si="25"/>
        <v>0</v>
      </c>
      <c r="M42" s="17">
        <f t="shared" si="25"/>
        <v>169135.5</v>
      </c>
      <c r="N42" s="17">
        <f t="shared" si="25"/>
        <v>0</v>
      </c>
      <c r="O42" s="17">
        <f t="shared" si="25"/>
        <v>169135.5</v>
      </c>
      <c r="P42" s="17">
        <f t="shared" si="25"/>
        <v>-7160</v>
      </c>
      <c r="Q42" s="17">
        <f t="shared" si="25"/>
        <v>161975.5</v>
      </c>
      <c r="R42" s="17">
        <f t="shared" si="25"/>
        <v>-161975.5</v>
      </c>
      <c r="S42" s="17">
        <f t="shared" si="25"/>
        <v>0</v>
      </c>
    </row>
    <row r="43" spans="1:19" s="12" customFormat="1" ht="33.75" hidden="1" outlineLevel="1" x14ac:dyDescent="0.3">
      <c r="A43" s="56" t="s">
        <v>25</v>
      </c>
      <c r="B43" s="28">
        <v>901</v>
      </c>
      <c r="C43" s="14" t="s">
        <v>18</v>
      </c>
      <c r="D43" s="14" t="s">
        <v>20</v>
      </c>
      <c r="E43" s="30" t="s">
        <v>26</v>
      </c>
      <c r="F43" s="10"/>
      <c r="G43" s="17">
        <f t="shared" si="25"/>
        <v>180654.6</v>
      </c>
      <c r="H43" s="17">
        <f t="shared" si="25"/>
        <v>-11519.099999999999</v>
      </c>
      <c r="I43" s="17">
        <f t="shared" si="25"/>
        <v>169135.5</v>
      </c>
      <c r="J43" s="17">
        <f t="shared" si="25"/>
        <v>0</v>
      </c>
      <c r="K43" s="17">
        <f t="shared" si="25"/>
        <v>169135.5</v>
      </c>
      <c r="L43" s="17">
        <f t="shared" si="25"/>
        <v>0</v>
      </c>
      <c r="M43" s="17">
        <f t="shared" si="25"/>
        <v>169135.5</v>
      </c>
      <c r="N43" s="17">
        <f t="shared" si="25"/>
        <v>0</v>
      </c>
      <c r="O43" s="17">
        <f t="shared" si="25"/>
        <v>169135.5</v>
      </c>
      <c r="P43" s="17">
        <f t="shared" si="25"/>
        <v>-7160</v>
      </c>
      <c r="Q43" s="17">
        <f t="shared" si="25"/>
        <v>161975.5</v>
      </c>
      <c r="R43" s="17">
        <f t="shared" si="25"/>
        <v>-161975.5</v>
      </c>
      <c r="S43" s="17">
        <f t="shared" si="25"/>
        <v>0</v>
      </c>
    </row>
    <row r="44" spans="1:19" ht="99" hidden="1" outlineLevel="1" x14ac:dyDescent="0.25">
      <c r="A44" s="56" t="s">
        <v>27</v>
      </c>
      <c r="B44" s="28">
        <v>901</v>
      </c>
      <c r="C44" s="14" t="s">
        <v>18</v>
      </c>
      <c r="D44" s="14" t="s">
        <v>20</v>
      </c>
      <c r="E44" s="30" t="s">
        <v>28</v>
      </c>
      <c r="F44" s="32"/>
      <c r="G44" s="17">
        <f t="shared" ref="G44:H44" si="26">G45+G48+G51</f>
        <v>180654.6</v>
      </c>
      <c r="H44" s="17">
        <f t="shared" si="26"/>
        <v>-11519.099999999999</v>
      </c>
      <c r="I44" s="17">
        <f t="shared" ref="I44:J44" si="27">I45+I48+I51</f>
        <v>169135.5</v>
      </c>
      <c r="J44" s="17">
        <f t="shared" si="27"/>
        <v>0</v>
      </c>
      <c r="K44" s="17">
        <f t="shared" ref="K44:L44" si="28">K45+K48+K51</f>
        <v>169135.5</v>
      </c>
      <c r="L44" s="17">
        <f t="shared" si="28"/>
        <v>0</v>
      </c>
      <c r="M44" s="17">
        <f t="shared" ref="M44:N44" si="29">M45+M48+M51</f>
        <v>169135.5</v>
      </c>
      <c r="N44" s="17">
        <f t="shared" si="29"/>
        <v>0</v>
      </c>
      <c r="O44" s="17">
        <f t="shared" ref="O44:P44" si="30">O45+O48+O51</f>
        <v>169135.5</v>
      </c>
      <c r="P44" s="17">
        <f t="shared" si="30"/>
        <v>-7160</v>
      </c>
      <c r="Q44" s="17">
        <f t="shared" ref="Q44:R44" si="31">Q45+Q48+Q51</f>
        <v>161975.5</v>
      </c>
      <c r="R44" s="17">
        <f t="shared" si="31"/>
        <v>-161975.5</v>
      </c>
      <c r="S44" s="17">
        <f t="shared" ref="S44" si="32">S45+S48+S51</f>
        <v>0</v>
      </c>
    </row>
    <row r="45" spans="1:19" ht="17.25" hidden="1" outlineLevel="1" x14ac:dyDescent="0.3">
      <c r="A45" s="42" t="s">
        <v>29</v>
      </c>
      <c r="B45" s="33">
        <v>901</v>
      </c>
      <c r="C45" s="34" t="s">
        <v>18</v>
      </c>
      <c r="D45" s="34" t="s">
        <v>20</v>
      </c>
      <c r="E45" s="35" t="s">
        <v>30</v>
      </c>
      <c r="F45" s="32"/>
      <c r="G45" s="52">
        <f t="shared" ref="G45:S45" si="33">G46</f>
        <v>85211</v>
      </c>
      <c r="H45" s="52">
        <f t="shared" si="33"/>
        <v>-11519.3</v>
      </c>
      <c r="I45" s="52">
        <f t="shared" si="33"/>
        <v>73691.7</v>
      </c>
      <c r="J45" s="52">
        <f t="shared" si="33"/>
        <v>0</v>
      </c>
      <c r="K45" s="52">
        <f t="shared" si="33"/>
        <v>73691.7</v>
      </c>
      <c r="L45" s="52">
        <f t="shared" si="33"/>
        <v>0</v>
      </c>
      <c r="M45" s="52">
        <f t="shared" si="33"/>
        <v>73691.7</v>
      </c>
      <c r="N45" s="52">
        <f t="shared" si="33"/>
        <v>0</v>
      </c>
      <c r="O45" s="52">
        <f t="shared" si="33"/>
        <v>73691.7</v>
      </c>
      <c r="P45" s="52">
        <f t="shared" si="33"/>
        <v>-368.4</v>
      </c>
      <c r="Q45" s="52">
        <f t="shared" si="33"/>
        <v>73323.3</v>
      </c>
      <c r="R45" s="52">
        <f t="shared" si="33"/>
        <v>-73323.3</v>
      </c>
      <c r="S45" s="52">
        <f t="shared" si="33"/>
        <v>0</v>
      </c>
    </row>
    <row r="46" spans="1:19" ht="33" hidden="1" outlineLevel="1" x14ac:dyDescent="0.25">
      <c r="A46" s="43" t="s">
        <v>15</v>
      </c>
      <c r="B46" s="22">
        <v>901</v>
      </c>
      <c r="C46" s="23" t="s">
        <v>18</v>
      </c>
      <c r="D46" s="23" t="s">
        <v>20</v>
      </c>
      <c r="E46" s="36" t="s">
        <v>30</v>
      </c>
      <c r="F46" s="25">
        <v>200</v>
      </c>
      <c r="G46" s="26">
        <f t="shared" ref="G46:S46" si="34" xml:space="preserve"> G47</f>
        <v>85211</v>
      </c>
      <c r="H46" s="26">
        <f t="shared" si="34"/>
        <v>-11519.3</v>
      </c>
      <c r="I46" s="26">
        <f t="shared" si="34"/>
        <v>73691.7</v>
      </c>
      <c r="J46" s="26">
        <f t="shared" si="34"/>
        <v>0</v>
      </c>
      <c r="K46" s="26">
        <f t="shared" si="34"/>
        <v>73691.7</v>
      </c>
      <c r="L46" s="26">
        <f t="shared" si="34"/>
        <v>0</v>
      </c>
      <c r="M46" s="26">
        <f t="shared" si="34"/>
        <v>73691.7</v>
      </c>
      <c r="N46" s="26">
        <f t="shared" si="34"/>
        <v>0</v>
      </c>
      <c r="O46" s="26">
        <f t="shared" si="34"/>
        <v>73691.7</v>
      </c>
      <c r="P46" s="26">
        <f t="shared" si="34"/>
        <v>-368.4</v>
      </c>
      <c r="Q46" s="26">
        <f t="shared" si="34"/>
        <v>73323.3</v>
      </c>
      <c r="R46" s="26">
        <f t="shared" si="34"/>
        <v>-73323.3</v>
      </c>
      <c r="S46" s="26">
        <f t="shared" si="34"/>
        <v>0</v>
      </c>
    </row>
    <row r="47" spans="1:19" ht="33" hidden="1" outlineLevel="1" x14ac:dyDescent="0.25">
      <c r="A47" s="43" t="s">
        <v>16</v>
      </c>
      <c r="B47" s="22">
        <v>901</v>
      </c>
      <c r="C47" s="23" t="s">
        <v>18</v>
      </c>
      <c r="D47" s="23" t="s">
        <v>20</v>
      </c>
      <c r="E47" s="36" t="s">
        <v>30</v>
      </c>
      <c r="F47" s="25">
        <v>240</v>
      </c>
      <c r="G47" s="26">
        <v>85211</v>
      </c>
      <c r="H47" s="26">
        <v>-11519.3</v>
      </c>
      <c r="I47" s="26">
        <f>G47+H47</f>
        <v>73691.7</v>
      </c>
      <c r="J47" s="26">
        <v>0</v>
      </c>
      <c r="K47" s="26">
        <f>I47+J47</f>
        <v>73691.7</v>
      </c>
      <c r="L47" s="26">
        <v>0</v>
      </c>
      <c r="M47" s="26">
        <f>K47+L47</f>
        <v>73691.7</v>
      </c>
      <c r="N47" s="26">
        <v>0</v>
      </c>
      <c r="O47" s="26">
        <f>M47+N47</f>
        <v>73691.7</v>
      </c>
      <c r="P47" s="26">
        <f>- 368.4</f>
        <v>-368.4</v>
      </c>
      <c r="Q47" s="26">
        <f>O47+P47</f>
        <v>73323.3</v>
      </c>
      <c r="R47" s="26">
        <v>-73323.3</v>
      </c>
      <c r="S47" s="26">
        <f>Q47+R47</f>
        <v>0</v>
      </c>
    </row>
    <row r="48" spans="1:19" s="12" customFormat="1" ht="17.25" hidden="1" outlineLevel="1" x14ac:dyDescent="0.3">
      <c r="A48" s="42" t="s">
        <v>31</v>
      </c>
      <c r="B48" s="33">
        <v>901</v>
      </c>
      <c r="C48" s="34" t="s">
        <v>18</v>
      </c>
      <c r="D48" s="34" t="s">
        <v>20</v>
      </c>
      <c r="E48" s="35" t="s">
        <v>32</v>
      </c>
      <c r="F48" s="10"/>
      <c r="G48" s="52">
        <f t="shared" ref="G48:S48" si="35">G49</f>
        <v>90134.5</v>
      </c>
      <c r="H48" s="52">
        <f t="shared" si="35"/>
        <v>0</v>
      </c>
      <c r="I48" s="52">
        <f t="shared" si="35"/>
        <v>90134.5</v>
      </c>
      <c r="J48" s="52">
        <f t="shared" si="35"/>
        <v>0</v>
      </c>
      <c r="K48" s="52">
        <f t="shared" si="35"/>
        <v>90134.5</v>
      </c>
      <c r="L48" s="52">
        <f t="shared" si="35"/>
        <v>0</v>
      </c>
      <c r="M48" s="52">
        <f t="shared" si="35"/>
        <v>90134.5</v>
      </c>
      <c r="N48" s="52">
        <f t="shared" si="35"/>
        <v>0</v>
      </c>
      <c r="O48" s="52">
        <f t="shared" si="35"/>
        <v>90134.5</v>
      </c>
      <c r="P48" s="52">
        <f t="shared" si="35"/>
        <v>-5623.6</v>
      </c>
      <c r="Q48" s="52">
        <f t="shared" si="35"/>
        <v>84510.9</v>
      </c>
      <c r="R48" s="52">
        <f t="shared" si="35"/>
        <v>-84510.9</v>
      </c>
      <c r="S48" s="52">
        <f t="shared" si="35"/>
        <v>0</v>
      </c>
    </row>
    <row r="49" spans="1:19" ht="33" hidden="1" outlineLevel="1" x14ac:dyDescent="0.25">
      <c r="A49" s="55" t="s">
        <v>33</v>
      </c>
      <c r="B49" s="22">
        <v>901</v>
      </c>
      <c r="C49" s="23" t="s">
        <v>18</v>
      </c>
      <c r="D49" s="23" t="s">
        <v>20</v>
      </c>
      <c r="E49" s="36" t="s">
        <v>32</v>
      </c>
      <c r="F49" s="25">
        <v>600</v>
      </c>
      <c r="G49" s="26">
        <f t="shared" ref="G49:S49" si="36" xml:space="preserve"> G50</f>
        <v>90134.5</v>
      </c>
      <c r="H49" s="26">
        <f t="shared" si="36"/>
        <v>0</v>
      </c>
      <c r="I49" s="26">
        <f t="shared" si="36"/>
        <v>90134.5</v>
      </c>
      <c r="J49" s="26">
        <f t="shared" si="36"/>
        <v>0</v>
      </c>
      <c r="K49" s="26">
        <f t="shared" si="36"/>
        <v>90134.5</v>
      </c>
      <c r="L49" s="26">
        <f t="shared" si="36"/>
        <v>0</v>
      </c>
      <c r="M49" s="26">
        <f t="shared" si="36"/>
        <v>90134.5</v>
      </c>
      <c r="N49" s="26">
        <f t="shared" si="36"/>
        <v>0</v>
      </c>
      <c r="O49" s="26">
        <f t="shared" si="36"/>
        <v>90134.5</v>
      </c>
      <c r="P49" s="26">
        <f t="shared" si="36"/>
        <v>-5623.6</v>
      </c>
      <c r="Q49" s="26">
        <f t="shared" si="36"/>
        <v>84510.9</v>
      </c>
      <c r="R49" s="26">
        <f t="shared" si="36"/>
        <v>-84510.9</v>
      </c>
      <c r="S49" s="26">
        <f t="shared" si="36"/>
        <v>0</v>
      </c>
    </row>
    <row r="50" spans="1:19" ht="16.5" hidden="1" outlineLevel="1" x14ac:dyDescent="0.25">
      <c r="A50" s="55" t="s">
        <v>34</v>
      </c>
      <c r="B50" s="22">
        <v>901</v>
      </c>
      <c r="C50" s="23" t="s">
        <v>18</v>
      </c>
      <c r="D50" s="23" t="s">
        <v>20</v>
      </c>
      <c r="E50" s="36" t="s">
        <v>32</v>
      </c>
      <c r="F50" s="25">
        <v>610</v>
      </c>
      <c r="G50" s="26">
        <v>90134.5</v>
      </c>
      <c r="H50" s="26">
        <v>0</v>
      </c>
      <c r="I50" s="26">
        <v>90134.5</v>
      </c>
      <c r="J50" s="26">
        <v>0</v>
      </c>
      <c r="K50" s="26">
        <v>90134.5</v>
      </c>
      <c r="L50" s="26">
        <v>0</v>
      </c>
      <c r="M50" s="26">
        <v>90134.5</v>
      </c>
      <c r="N50" s="26">
        <v>0</v>
      </c>
      <c r="O50" s="26">
        <v>90134.5</v>
      </c>
      <c r="P50" s="26">
        <v>-5623.6</v>
      </c>
      <c r="Q50" s="26">
        <f>O50+P50</f>
        <v>84510.9</v>
      </c>
      <c r="R50" s="26">
        <v>-84510.9</v>
      </c>
      <c r="S50" s="26">
        <f>Q50+R50</f>
        <v>0</v>
      </c>
    </row>
    <row r="51" spans="1:19" s="12" customFormat="1" ht="17.25" hidden="1" outlineLevel="1" x14ac:dyDescent="0.3">
      <c r="A51" s="42" t="s">
        <v>83</v>
      </c>
      <c r="B51" s="33">
        <v>901</v>
      </c>
      <c r="C51" s="34" t="s">
        <v>18</v>
      </c>
      <c r="D51" s="34" t="s">
        <v>20</v>
      </c>
      <c r="E51" s="35" t="s">
        <v>35</v>
      </c>
      <c r="F51" s="10"/>
      <c r="G51" s="52">
        <f t="shared" ref="G51:S52" si="37">G52</f>
        <v>5309.1</v>
      </c>
      <c r="H51" s="52">
        <f t="shared" si="37"/>
        <v>0.2</v>
      </c>
      <c r="I51" s="52">
        <f t="shared" si="37"/>
        <v>5309.3</v>
      </c>
      <c r="J51" s="52">
        <f t="shared" si="37"/>
        <v>0</v>
      </c>
      <c r="K51" s="52">
        <f t="shared" si="37"/>
        <v>5309.3</v>
      </c>
      <c r="L51" s="52">
        <f t="shared" si="37"/>
        <v>0</v>
      </c>
      <c r="M51" s="52">
        <f t="shared" si="37"/>
        <v>5309.3</v>
      </c>
      <c r="N51" s="52">
        <f t="shared" si="37"/>
        <v>0</v>
      </c>
      <c r="O51" s="52">
        <f t="shared" si="37"/>
        <v>5309.3</v>
      </c>
      <c r="P51" s="52">
        <f t="shared" si="37"/>
        <v>-1168</v>
      </c>
      <c r="Q51" s="52">
        <f t="shared" si="37"/>
        <v>4141.3</v>
      </c>
      <c r="R51" s="52">
        <f t="shared" si="37"/>
        <v>-4141.3</v>
      </c>
      <c r="S51" s="52">
        <f t="shared" si="37"/>
        <v>0</v>
      </c>
    </row>
    <row r="52" spans="1:19" ht="33" hidden="1" outlineLevel="1" x14ac:dyDescent="0.25">
      <c r="A52" s="43" t="s">
        <v>15</v>
      </c>
      <c r="B52" s="23" t="s">
        <v>36</v>
      </c>
      <c r="C52" s="23" t="s">
        <v>18</v>
      </c>
      <c r="D52" s="23" t="s">
        <v>20</v>
      </c>
      <c r="E52" s="36" t="s">
        <v>35</v>
      </c>
      <c r="F52" s="25">
        <v>200</v>
      </c>
      <c r="G52" s="26">
        <f t="shared" si="37"/>
        <v>5309.1</v>
      </c>
      <c r="H52" s="26">
        <f t="shared" si="37"/>
        <v>0.2</v>
      </c>
      <c r="I52" s="26">
        <f t="shared" si="37"/>
        <v>5309.3</v>
      </c>
      <c r="J52" s="26">
        <f t="shared" si="37"/>
        <v>0</v>
      </c>
      <c r="K52" s="26">
        <f t="shared" si="37"/>
        <v>5309.3</v>
      </c>
      <c r="L52" s="26">
        <f t="shared" si="37"/>
        <v>0</v>
      </c>
      <c r="M52" s="26">
        <f t="shared" si="37"/>
        <v>5309.3</v>
      </c>
      <c r="N52" s="26">
        <f t="shared" si="37"/>
        <v>0</v>
      </c>
      <c r="O52" s="26">
        <f t="shared" si="37"/>
        <v>5309.3</v>
      </c>
      <c r="P52" s="26">
        <f t="shared" si="37"/>
        <v>-1168</v>
      </c>
      <c r="Q52" s="26">
        <f t="shared" si="37"/>
        <v>4141.3</v>
      </c>
      <c r="R52" s="26">
        <f t="shared" si="37"/>
        <v>-4141.3</v>
      </c>
      <c r="S52" s="26">
        <f t="shared" si="37"/>
        <v>0</v>
      </c>
    </row>
    <row r="53" spans="1:19" ht="33" hidden="1" outlineLevel="1" x14ac:dyDescent="0.25">
      <c r="A53" s="43" t="s">
        <v>16</v>
      </c>
      <c r="B53" s="23" t="s">
        <v>36</v>
      </c>
      <c r="C53" s="23" t="s">
        <v>18</v>
      </c>
      <c r="D53" s="23" t="s">
        <v>20</v>
      </c>
      <c r="E53" s="36" t="s">
        <v>35</v>
      </c>
      <c r="F53" s="25">
        <v>240</v>
      </c>
      <c r="G53" s="26">
        <v>5309.1</v>
      </c>
      <c r="H53" s="26">
        <v>0.2</v>
      </c>
      <c r="I53" s="26">
        <f>G53+H53</f>
        <v>5309.3</v>
      </c>
      <c r="J53" s="26">
        <v>0</v>
      </c>
      <c r="K53" s="26">
        <f>I53+J53</f>
        <v>5309.3</v>
      </c>
      <c r="L53" s="26">
        <v>0</v>
      </c>
      <c r="M53" s="26">
        <f>K53+L53</f>
        <v>5309.3</v>
      </c>
      <c r="N53" s="26">
        <v>0</v>
      </c>
      <c r="O53" s="26">
        <f>M53+N53</f>
        <v>5309.3</v>
      </c>
      <c r="P53" s="26">
        <v>-1168</v>
      </c>
      <c r="Q53" s="26">
        <f>O53+P53</f>
        <v>4141.3</v>
      </c>
      <c r="R53" s="26">
        <v>-4141.3</v>
      </c>
      <c r="S53" s="26">
        <f>Q53+R53</f>
        <v>0</v>
      </c>
    </row>
    <row r="54" spans="1:19" s="29" customFormat="1" ht="16.5" hidden="1" outlineLevel="1" x14ac:dyDescent="0.25">
      <c r="A54" s="56" t="s">
        <v>39</v>
      </c>
      <c r="B54" s="28">
        <v>901</v>
      </c>
      <c r="C54" s="14" t="s">
        <v>37</v>
      </c>
      <c r="D54" s="14" t="s">
        <v>10</v>
      </c>
      <c r="E54" s="20"/>
      <c r="F54" s="40"/>
      <c r="G54" s="17">
        <f t="shared" ref="G54:S57" si="38">G55</f>
        <v>297689.3</v>
      </c>
      <c r="H54" s="17">
        <f t="shared" si="38"/>
        <v>-34712.199999999997</v>
      </c>
      <c r="I54" s="17">
        <f t="shared" si="38"/>
        <v>262977.09999999998</v>
      </c>
      <c r="J54" s="17">
        <f t="shared" si="38"/>
        <v>0</v>
      </c>
      <c r="K54" s="17">
        <f t="shared" si="38"/>
        <v>262977.09999999998</v>
      </c>
      <c r="L54" s="17">
        <f t="shared" si="38"/>
        <v>0</v>
      </c>
      <c r="M54" s="17">
        <f t="shared" si="38"/>
        <v>262977.09999999998</v>
      </c>
      <c r="N54" s="17">
        <f t="shared" si="38"/>
        <v>0</v>
      </c>
      <c r="O54" s="17">
        <f t="shared" si="38"/>
        <v>262977.09999999998</v>
      </c>
      <c r="P54" s="64">
        <f t="shared" si="38"/>
        <v>-23384.384909999997</v>
      </c>
      <c r="Q54" s="64">
        <f t="shared" si="38"/>
        <v>239592.71509000001</v>
      </c>
      <c r="R54" s="64">
        <f t="shared" si="38"/>
        <v>-239592.71508999998</v>
      </c>
      <c r="S54" s="17">
        <f t="shared" si="38"/>
        <v>0</v>
      </c>
    </row>
    <row r="55" spans="1:19" s="29" customFormat="1" ht="49.5" hidden="1" outlineLevel="1" x14ac:dyDescent="0.25">
      <c r="A55" s="56" t="s">
        <v>21</v>
      </c>
      <c r="B55" s="28">
        <v>901</v>
      </c>
      <c r="C55" s="14" t="s">
        <v>37</v>
      </c>
      <c r="D55" s="14" t="s">
        <v>10</v>
      </c>
      <c r="E55" s="30" t="s">
        <v>22</v>
      </c>
      <c r="F55" s="41"/>
      <c r="G55" s="17">
        <f t="shared" si="38"/>
        <v>297689.3</v>
      </c>
      <c r="H55" s="17">
        <f t="shared" si="38"/>
        <v>-34712.199999999997</v>
      </c>
      <c r="I55" s="17">
        <f t="shared" si="38"/>
        <v>262977.09999999998</v>
      </c>
      <c r="J55" s="17">
        <f t="shared" si="38"/>
        <v>0</v>
      </c>
      <c r="K55" s="17">
        <f t="shared" si="38"/>
        <v>262977.09999999998</v>
      </c>
      <c r="L55" s="17">
        <f t="shared" si="38"/>
        <v>0</v>
      </c>
      <c r="M55" s="17">
        <f t="shared" si="38"/>
        <v>262977.09999999998</v>
      </c>
      <c r="N55" s="17">
        <f t="shared" si="38"/>
        <v>0</v>
      </c>
      <c r="O55" s="17">
        <f t="shared" si="38"/>
        <v>262977.09999999998</v>
      </c>
      <c r="P55" s="64">
        <f t="shared" si="38"/>
        <v>-23384.384909999997</v>
      </c>
      <c r="Q55" s="64">
        <f t="shared" si="38"/>
        <v>239592.71509000001</v>
      </c>
      <c r="R55" s="64">
        <f t="shared" si="38"/>
        <v>-239592.71508999998</v>
      </c>
      <c r="S55" s="17">
        <f t="shared" si="38"/>
        <v>0</v>
      </c>
    </row>
    <row r="56" spans="1:19" s="29" customFormat="1" ht="66" hidden="1" outlineLevel="1" x14ac:dyDescent="0.25">
      <c r="A56" s="31" t="s">
        <v>23</v>
      </c>
      <c r="B56" s="28">
        <v>901</v>
      </c>
      <c r="C56" s="14" t="s">
        <v>37</v>
      </c>
      <c r="D56" s="14" t="s">
        <v>10</v>
      </c>
      <c r="E56" s="30" t="s">
        <v>24</v>
      </c>
      <c r="F56" s="41"/>
      <c r="G56" s="17">
        <f t="shared" si="38"/>
        <v>297689.3</v>
      </c>
      <c r="H56" s="17">
        <f t="shared" si="38"/>
        <v>-34712.199999999997</v>
      </c>
      <c r="I56" s="17">
        <f t="shared" si="38"/>
        <v>262977.09999999998</v>
      </c>
      <c r="J56" s="17">
        <f t="shared" si="38"/>
        <v>0</v>
      </c>
      <c r="K56" s="17">
        <f t="shared" si="38"/>
        <v>262977.09999999998</v>
      </c>
      <c r="L56" s="17">
        <f t="shared" si="38"/>
        <v>0</v>
      </c>
      <c r="M56" s="17">
        <f t="shared" si="38"/>
        <v>262977.09999999998</v>
      </c>
      <c r="N56" s="17">
        <f t="shared" si="38"/>
        <v>0</v>
      </c>
      <c r="O56" s="17">
        <f t="shared" si="38"/>
        <v>262977.09999999998</v>
      </c>
      <c r="P56" s="64">
        <f t="shared" si="38"/>
        <v>-23384.384909999997</v>
      </c>
      <c r="Q56" s="64">
        <f t="shared" si="38"/>
        <v>239592.71509000001</v>
      </c>
      <c r="R56" s="64">
        <f t="shared" si="38"/>
        <v>-239592.71508999998</v>
      </c>
      <c r="S56" s="17">
        <f t="shared" si="38"/>
        <v>0</v>
      </c>
    </row>
    <row r="57" spans="1:19" s="29" customFormat="1" ht="33" hidden="1" outlineLevel="1" x14ac:dyDescent="0.25">
      <c r="A57" s="56" t="s">
        <v>25</v>
      </c>
      <c r="B57" s="28">
        <v>901</v>
      </c>
      <c r="C57" s="14" t="s">
        <v>37</v>
      </c>
      <c r="D57" s="14" t="s">
        <v>10</v>
      </c>
      <c r="E57" s="30" t="s">
        <v>26</v>
      </c>
      <c r="F57" s="41"/>
      <c r="G57" s="17">
        <f t="shared" si="38"/>
        <v>297689.3</v>
      </c>
      <c r="H57" s="17">
        <f t="shared" si="38"/>
        <v>-34712.199999999997</v>
      </c>
      <c r="I57" s="17">
        <f t="shared" si="38"/>
        <v>262977.09999999998</v>
      </c>
      <c r="J57" s="17">
        <f t="shared" si="38"/>
        <v>0</v>
      </c>
      <c r="K57" s="17">
        <f t="shared" si="38"/>
        <v>262977.09999999998</v>
      </c>
      <c r="L57" s="17">
        <f t="shared" si="38"/>
        <v>0</v>
      </c>
      <c r="M57" s="17">
        <f t="shared" si="38"/>
        <v>262977.09999999998</v>
      </c>
      <c r="N57" s="17">
        <f t="shared" si="38"/>
        <v>0</v>
      </c>
      <c r="O57" s="17">
        <f t="shared" si="38"/>
        <v>262977.09999999998</v>
      </c>
      <c r="P57" s="64">
        <f t="shared" si="38"/>
        <v>-23384.384909999997</v>
      </c>
      <c r="Q57" s="64">
        <f t="shared" si="38"/>
        <v>239592.71509000001</v>
      </c>
      <c r="R57" s="64">
        <f t="shared" si="38"/>
        <v>-239592.71508999998</v>
      </c>
      <c r="S57" s="17">
        <f t="shared" si="38"/>
        <v>0</v>
      </c>
    </row>
    <row r="58" spans="1:19" s="29" customFormat="1" ht="99" hidden="1" outlineLevel="1" x14ac:dyDescent="0.25">
      <c r="A58" s="56" t="s">
        <v>27</v>
      </c>
      <c r="B58" s="28">
        <v>901</v>
      </c>
      <c r="C58" s="14" t="s">
        <v>37</v>
      </c>
      <c r="D58" s="14" t="s">
        <v>10</v>
      </c>
      <c r="E58" s="30" t="s">
        <v>28</v>
      </c>
      <c r="F58" s="13"/>
      <c r="G58" s="17">
        <f t="shared" ref="G58:H58" si="39">G59+G62</f>
        <v>297689.3</v>
      </c>
      <c r="H58" s="17">
        <f t="shared" si="39"/>
        <v>-34712.199999999997</v>
      </c>
      <c r="I58" s="17">
        <f t="shared" ref="I58:J58" si="40">I59+I62</f>
        <v>262977.09999999998</v>
      </c>
      <c r="J58" s="17">
        <f t="shared" si="40"/>
        <v>0</v>
      </c>
      <c r="K58" s="17">
        <f t="shared" ref="K58:L58" si="41">K59+K62</f>
        <v>262977.09999999998</v>
      </c>
      <c r="L58" s="17">
        <f t="shared" si="41"/>
        <v>0</v>
      </c>
      <c r="M58" s="17">
        <f t="shared" ref="M58:N58" si="42">M59+M62</f>
        <v>262977.09999999998</v>
      </c>
      <c r="N58" s="17">
        <f t="shared" si="42"/>
        <v>0</v>
      </c>
      <c r="O58" s="17">
        <f t="shared" ref="O58:P58" si="43">O59+O62</f>
        <v>262977.09999999998</v>
      </c>
      <c r="P58" s="64">
        <f t="shared" si="43"/>
        <v>-23384.384909999997</v>
      </c>
      <c r="Q58" s="64">
        <f t="shared" ref="Q58:R58" si="44">Q59+Q62</f>
        <v>239592.71509000001</v>
      </c>
      <c r="R58" s="64">
        <f t="shared" si="44"/>
        <v>-239592.71508999998</v>
      </c>
      <c r="S58" s="17">
        <f t="shared" ref="S58" si="45">S59+S62</f>
        <v>0</v>
      </c>
    </row>
    <row r="59" spans="1:19" s="12" customFormat="1" ht="51.75" hidden="1" outlineLevel="1" x14ac:dyDescent="0.3">
      <c r="A59" s="42" t="s">
        <v>40</v>
      </c>
      <c r="B59" s="33">
        <v>901</v>
      </c>
      <c r="C59" s="34" t="s">
        <v>37</v>
      </c>
      <c r="D59" s="34" t="s">
        <v>10</v>
      </c>
      <c r="E59" s="35" t="s">
        <v>41</v>
      </c>
      <c r="F59" s="10"/>
      <c r="G59" s="52">
        <f t="shared" ref="G59:S59" si="46">G60</f>
        <v>86710.8</v>
      </c>
      <c r="H59" s="52">
        <f t="shared" si="46"/>
        <v>-34712.199999999997</v>
      </c>
      <c r="I59" s="52">
        <f t="shared" si="46"/>
        <v>51998.600000000006</v>
      </c>
      <c r="J59" s="52">
        <f t="shared" si="46"/>
        <v>0</v>
      </c>
      <c r="K59" s="52">
        <f t="shared" si="46"/>
        <v>51998.600000000006</v>
      </c>
      <c r="L59" s="52">
        <f t="shared" si="46"/>
        <v>0</v>
      </c>
      <c r="M59" s="52">
        <f t="shared" si="46"/>
        <v>51998.600000000006</v>
      </c>
      <c r="N59" s="52">
        <f t="shared" si="46"/>
        <v>0</v>
      </c>
      <c r="O59" s="52">
        <f t="shared" si="46"/>
        <v>51998.600000000006</v>
      </c>
      <c r="P59" s="63">
        <f t="shared" si="46"/>
        <v>-60.184909999996307</v>
      </c>
      <c r="Q59" s="63">
        <f t="shared" si="46"/>
        <v>51938.41509000001</v>
      </c>
      <c r="R59" s="63">
        <f t="shared" si="46"/>
        <v>-51938.415090000002</v>
      </c>
      <c r="S59" s="52">
        <f t="shared" si="46"/>
        <v>0</v>
      </c>
    </row>
    <row r="60" spans="1:19" ht="33" hidden="1" outlineLevel="1" x14ac:dyDescent="0.25">
      <c r="A60" s="43" t="s">
        <v>15</v>
      </c>
      <c r="B60" s="22">
        <v>901</v>
      </c>
      <c r="C60" s="23" t="s">
        <v>37</v>
      </c>
      <c r="D60" s="23" t="s">
        <v>10</v>
      </c>
      <c r="E60" s="36" t="s">
        <v>41</v>
      </c>
      <c r="F60" s="25">
        <v>200</v>
      </c>
      <c r="G60" s="26">
        <f t="shared" ref="G60:S60" si="47" xml:space="preserve"> G61</f>
        <v>86710.8</v>
      </c>
      <c r="H60" s="26">
        <f t="shared" si="47"/>
        <v>-34712.199999999997</v>
      </c>
      <c r="I60" s="26">
        <f t="shared" si="47"/>
        <v>51998.600000000006</v>
      </c>
      <c r="J60" s="26">
        <f t="shared" si="47"/>
        <v>0</v>
      </c>
      <c r="K60" s="26">
        <f t="shared" si="47"/>
        <v>51998.600000000006</v>
      </c>
      <c r="L60" s="26">
        <f t="shared" si="47"/>
        <v>0</v>
      </c>
      <c r="M60" s="26">
        <f t="shared" si="47"/>
        <v>51998.600000000006</v>
      </c>
      <c r="N60" s="26">
        <f t="shared" si="47"/>
        <v>0</v>
      </c>
      <c r="O60" s="26">
        <f t="shared" si="47"/>
        <v>51998.600000000006</v>
      </c>
      <c r="P60" s="65">
        <f t="shared" si="47"/>
        <v>-60.184909999996307</v>
      </c>
      <c r="Q60" s="65">
        <f t="shared" si="47"/>
        <v>51938.41509000001</v>
      </c>
      <c r="R60" s="65">
        <f t="shared" si="47"/>
        <v>-51938.415090000002</v>
      </c>
      <c r="S60" s="26">
        <f t="shared" si="47"/>
        <v>0</v>
      </c>
    </row>
    <row r="61" spans="1:19" ht="33" hidden="1" outlineLevel="1" x14ac:dyDescent="0.25">
      <c r="A61" s="43" t="s">
        <v>16</v>
      </c>
      <c r="B61" s="22">
        <v>901</v>
      </c>
      <c r="C61" s="23" t="s">
        <v>37</v>
      </c>
      <c r="D61" s="23" t="s">
        <v>10</v>
      </c>
      <c r="E61" s="36" t="s">
        <v>41</v>
      </c>
      <c r="F61" s="25">
        <v>240</v>
      </c>
      <c r="G61" s="26">
        <v>86710.8</v>
      </c>
      <c r="H61" s="26">
        <v>-34712.199999999997</v>
      </c>
      <c r="I61" s="26">
        <f>G61+H61</f>
        <v>51998.600000000006</v>
      </c>
      <c r="J61" s="26">
        <v>0</v>
      </c>
      <c r="K61" s="26">
        <f>I61+J61</f>
        <v>51998.600000000006</v>
      </c>
      <c r="L61" s="26">
        <v>0</v>
      </c>
      <c r="M61" s="26">
        <f>K61+L61</f>
        <v>51998.600000000006</v>
      </c>
      <c r="N61" s="26">
        <v>0</v>
      </c>
      <c r="O61" s="26">
        <f>M61+N61</f>
        <v>51998.600000000006</v>
      </c>
      <c r="P61" s="65">
        <f>-38533.98491+38473.8</f>
        <v>-60.184909999996307</v>
      </c>
      <c r="Q61" s="65">
        <f>O61+P61</f>
        <v>51938.41509000001</v>
      </c>
      <c r="R61" s="65">
        <v>-51938.415090000002</v>
      </c>
      <c r="S61" s="26">
        <f>Q61+R61</f>
        <v>0</v>
      </c>
    </row>
    <row r="62" spans="1:19" s="12" customFormat="1" ht="17.25" hidden="1" outlineLevel="1" x14ac:dyDescent="0.3">
      <c r="A62" s="42" t="s">
        <v>42</v>
      </c>
      <c r="B62" s="33">
        <v>901</v>
      </c>
      <c r="C62" s="34" t="s">
        <v>37</v>
      </c>
      <c r="D62" s="34" t="s">
        <v>10</v>
      </c>
      <c r="E62" s="35" t="s">
        <v>43</v>
      </c>
      <c r="F62" s="10"/>
      <c r="G62" s="52">
        <f t="shared" ref="G62:S63" si="48">G63</f>
        <v>210978.5</v>
      </c>
      <c r="H62" s="52">
        <f t="shared" si="48"/>
        <v>0</v>
      </c>
      <c r="I62" s="52">
        <f t="shared" si="48"/>
        <v>210978.5</v>
      </c>
      <c r="J62" s="52">
        <f t="shared" si="48"/>
        <v>0</v>
      </c>
      <c r="K62" s="52">
        <f t="shared" si="48"/>
        <v>210978.5</v>
      </c>
      <c r="L62" s="52">
        <f t="shared" si="48"/>
        <v>0</v>
      </c>
      <c r="M62" s="52">
        <f t="shared" si="48"/>
        <v>210978.5</v>
      </c>
      <c r="N62" s="52">
        <f t="shared" si="48"/>
        <v>0</v>
      </c>
      <c r="O62" s="52">
        <f t="shared" si="48"/>
        <v>210978.5</v>
      </c>
      <c r="P62" s="52">
        <f t="shared" si="48"/>
        <v>-23324.2</v>
      </c>
      <c r="Q62" s="52">
        <f t="shared" si="48"/>
        <v>187654.3</v>
      </c>
      <c r="R62" s="52">
        <f t="shared" si="48"/>
        <v>-187654.3</v>
      </c>
      <c r="S62" s="52">
        <f t="shared" si="48"/>
        <v>0</v>
      </c>
    </row>
    <row r="63" spans="1:19" ht="33" hidden="1" outlineLevel="1" x14ac:dyDescent="0.25">
      <c r="A63" s="43" t="s">
        <v>33</v>
      </c>
      <c r="B63" s="22">
        <v>901</v>
      </c>
      <c r="C63" s="23" t="s">
        <v>37</v>
      </c>
      <c r="D63" s="23" t="s">
        <v>10</v>
      </c>
      <c r="E63" s="36" t="s">
        <v>43</v>
      </c>
      <c r="F63" s="25">
        <v>600</v>
      </c>
      <c r="G63" s="26">
        <f t="shared" si="48"/>
        <v>210978.5</v>
      </c>
      <c r="H63" s="26">
        <f t="shared" si="48"/>
        <v>0</v>
      </c>
      <c r="I63" s="26">
        <f t="shared" si="48"/>
        <v>210978.5</v>
      </c>
      <c r="J63" s="26">
        <f t="shared" si="48"/>
        <v>0</v>
      </c>
      <c r="K63" s="26">
        <f t="shared" si="48"/>
        <v>210978.5</v>
      </c>
      <c r="L63" s="26">
        <f t="shared" si="48"/>
        <v>0</v>
      </c>
      <c r="M63" s="26">
        <f t="shared" si="48"/>
        <v>210978.5</v>
      </c>
      <c r="N63" s="26">
        <f t="shared" si="48"/>
        <v>0</v>
      </c>
      <c r="O63" s="26">
        <f t="shared" si="48"/>
        <v>210978.5</v>
      </c>
      <c r="P63" s="26">
        <f t="shared" si="48"/>
        <v>-23324.2</v>
      </c>
      <c r="Q63" s="26">
        <f t="shared" si="48"/>
        <v>187654.3</v>
      </c>
      <c r="R63" s="26">
        <f t="shared" si="48"/>
        <v>-187654.3</v>
      </c>
      <c r="S63" s="26">
        <f t="shared" si="48"/>
        <v>0</v>
      </c>
    </row>
    <row r="64" spans="1:19" ht="16.5" hidden="1" outlineLevel="1" x14ac:dyDescent="0.25">
      <c r="A64" s="43" t="s">
        <v>34</v>
      </c>
      <c r="B64" s="22">
        <v>901</v>
      </c>
      <c r="C64" s="23" t="s">
        <v>37</v>
      </c>
      <c r="D64" s="23" t="s">
        <v>10</v>
      </c>
      <c r="E64" s="36" t="s">
        <v>43</v>
      </c>
      <c r="F64" s="25">
        <v>610</v>
      </c>
      <c r="G64" s="26">
        <v>210978.5</v>
      </c>
      <c r="H64" s="26">
        <v>0</v>
      </c>
      <c r="I64" s="26">
        <v>210978.5</v>
      </c>
      <c r="J64" s="26">
        <v>0</v>
      </c>
      <c r="K64" s="26">
        <v>210978.5</v>
      </c>
      <c r="L64" s="26">
        <v>0</v>
      </c>
      <c r="M64" s="26">
        <v>210978.5</v>
      </c>
      <c r="N64" s="26">
        <v>0</v>
      </c>
      <c r="O64" s="26">
        <v>210978.5</v>
      </c>
      <c r="P64" s="26">
        <v>-23324.2</v>
      </c>
      <c r="Q64" s="26">
        <f>O64+P64</f>
        <v>187654.3</v>
      </c>
      <c r="R64" s="26">
        <v>-187654.3</v>
      </c>
      <c r="S64" s="26">
        <f>Q64+R64</f>
        <v>0</v>
      </c>
    </row>
    <row r="65" spans="1:22" ht="16.5" hidden="1" outlineLevel="1" x14ac:dyDescent="0.25">
      <c r="A65" s="56" t="s">
        <v>99</v>
      </c>
      <c r="B65" s="28">
        <v>901</v>
      </c>
      <c r="C65" s="28">
        <v>11</v>
      </c>
      <c r="D65" s="14" t="s">
        <v>8</v>
      </c>
      <c r="E65" s="24"/>
      <c r="F65" s="23"/>
      <c r="G65" s="26"/>
      <c r="H65" s="26"/>
      <c r="I65" s="17">
        <f t="shared" ref="I65:I71" si="49">I66</f>
        <v>0</v>
      </c>
      <c r="J65" s="64">
        <f t="shared" ref="J65:S71" si="50">J66</f>
        <v>11027.68867</v>
      </c>
      <c r="K65" s="64">
        <f t="shared" si="50"/>
        <v>11027.68867</v>
      </c>
      <c r="L65" s="64">
        <f t="shared" si="50"/>
        <v>0</v>
      </c>
      <c r="M65" s="64">
        <f t="shared" si="50"/>
        <v>11027.68867</v>
      </c>
      <c r="N65" s="64">
        <f t="shared" si="50"/>
        <v>0</v>
      </c>
      <c r="O65" s="64">
        <f t="shared" si="50"/>
        <v>11027.68867</v>
      </c>
      <c r="P65" s="64">
        <f t="shared" si="50"/>
        <v>-5573.1607400000003</v>
      </c>
      <c r="Q65" s="64">
        <f t="shared" si="50"/>
        <v>5454.5279299999993</v>
      </c>
      <c r="R65" s="64">
        <f t="shared" si="50"/>
        <v>-5454.5279300000002</v>
      </c>
      <c r="S65" s="17">
        <f t="shared" si="50"/>
        <v>0</v>
      </c>
    </row>
    <row r="66" spans="1:22" ht="16.5" hidden="1" outlineLevel="1" x14ac:dyDescent="0.25">
      <c r="A66" s="56" t="s">
        <v>100</v>
      </c>
      <c r="B66" s="28">
        <v>901</v>
      </c>
      <c r="C66" s="28">
        <v>11</v>
      </c>
      <c r="D66" s="14" t="s">
        <v>10</v>
      </c>
      <c r="E66" s="30"/>
      <c r="F66" s="23"/>
      <c r="G66" s="26"/>
      <c r="H66" s="26"/>
      <c r="I66" s="17">
        <f t="shared" si="49"/>
        <v>0</v>
      </c>
      <c r="J66" s="64">
        <f t="shared" si="50"/>
        <v>11027.68867</v>
      </c>
      <c r="K66" s="64">
        <f t="shared" si="50"/>
        <v>11027.68867</v>
      </c>
      <c r="L66" s="64">
        <f t="shared" si="50"/>
        <v>0</v>
      </c>
      <c r="M66" s="64">
        <f t="shared" si="50"/>
        <v>11027.68867</v>
      </c>
      <c r="N66" s="64">
        <f t="shared" si="50"/>
        <v>0</v>
      </c>
      <c r="O66" s="64">
        <f t="shared" si="50"/>
        <v>11027.68867</v>
      </c>
      <c r="P66" s="64">
        <f t="shared" si="50"/>
        <v>-5573.1607400000003</v>
      </c>
      <c r="Q66" s="64">
        <f t="shared" si="50"/>
        <v>5454.5279299999993</v>
      </c>
      <c r="R66" s="64">
        <f t="shared" si="50"/>
        <v>-5454.5279300000002</v>
      </c>
      <c r="S66" s="17">
        <f t="shared" si="50"/>
        <v>0</v>
      </c>
    </row>
    <row r="67" spans="1:22" ht="16.5" hidden="1" outlineLevel="1" x14ac:dyDescent="0.25">
      <c r="A67" s="56" t="s">
        <v>101</v>
      </c>
      <c r="B67" s="28">
        <v>901</v>
      </c>
      <c r="C67" s="28">
        <v>11</v>
      </c>
      <c r="D67" s="14" t="s">
        <v>10</v>
      </c>
      <c r="E67" s="30" t="s">
        <v>102</v>
      </c>
      <c r="F67" s="23"/>
      <c r="G67" s="26"/>
      <c r="H67" s="26"/>
      <c r="I67" s="17">
        <f t="shared" si="49"/>
        <v>0</v>
      </c>
      <c r="J67" s="64">
        <f t="shared" si="50"/>
        <v>11027.68867</v>
      </c>
      <c r="K67" s="64">
        <f t="shared" si="50"/>
        <v>11027.68867</v>
      </c>
      <c r="L67" s="64">
        <f t="shared" si="50"/>
        <v>0</v>
      </c>
      <c r="M67" s="64">
        <f t="shared" si="50"/>
        <v>11027.68867</v>
      </c>
      <c r="N67" s="64">
        <f t="shared" si="50"/>
        <v>0</v>
      </c>
      <c r="O67" s="64">
        <f t="shared" si="50"/>
        <v>11027.68867</v>
      </c>
      <c r="P67" s="64">
        <f t="shared" si="50"/>
        <v>-5573.1607400000003</v>
      </c>
      <c r="Q67" s="64">
        <f t="shared" si="50"/>
        <v>5454.5279299999993</v>
      </c>
      <c r="R67" s="64">
        <f t="shared" si="50"/>
        <v>-5454.5279300000002</v>
      </c>
      <c r="S67" s="17">
        <f t="shared" si="50"/>
        <v>0</v>
      </c>
    </row>
    <row r="68" spans="1:22" ht="16.5" hidden="1" outlineLevel="1" x14ac:dyDescent="0.25">
      <c r="A68" s="13" t="s">
        <v>103</v>
      </c>
      <c r="B68" s="28">
        <v>901</v>
      </c>
      <c r="C68" s="28">
        <v>11</v>
      </c>
      <c r="D68" s="14" t="s">
        <v>10</v>
      </c>
      <c r="E68" s="30" t="s">
        <v>104</v>
      </c>
      <c r="F68" s="23"/>
      <c r="G68" s="26"/>
      <c r="H68" s="26"/>
      <c r="I68" s="17">
        <f t="shared" si="49"/>
        <v>0</v>
      </c>
      <c r="J68" s="64">
        <f t="shared" si="50"/>
        <v>11027.68867</v>
      </c>
      <c r="K68" s="64">
        <f t="shared" si="50"/>
        <v>11027.68867</v>
      </c>
      <c r="L68" s="64">
        <f t="shared" si="50"/>
        <v>0</v>
      </c>
      <c r="M68" s="64">
        <f t="shared" si="50"/>
        <v>11027.68867</v>
      </c>
      <c r="N68" s="64">
        <f t="shared" si="50"/>
        <v>0</v>
      </c>
      <c r="O68" s="64">
        <f t="shared" si="50"/>
        <v>11027.68867</v>
      </c>
      <c r="P68" s="64">
        <f t="shared" si="50"/>
        <v>-5573.1607400000003</v>
      </c>
      <c r="Q68" s="64">
        <f t="shared" si="50"/>
        <v>5454.5279299999993</v>
      </c>
      <c r="R68" s="64">
        <f t="shared" si="50"/>
        <v>-5454.5279300000002</v>
      </c>
      <c r="S68" s="17">
        <f t="shared" si="50"/>
        <v>0</v>
      </c>
    </row>
    <row r="69" spans="1:22" ht="49.5" hidden="1" outlineLevel="1" x14ac:dyDescent="0.25">
      <c r="A69" s="56" t="s">
        <v>105</v>
      </c>
      <c r="B69" s="28">
        <v>901</v>
      </c>
      <c r="C69" s="28">
        <v>11</v>
      </c>
      <c r="D69" s="14" t="s">
        <v>10</v>
      </c>
      <c r="E69" s="30" t="s">
        <v>106</v>
      </c>
      <c r="F69" s="23"/>
      <c r="G69" s="26"/>
      <c r="H69" s="26"/>
      <c r="I69" s="17">
        <f t="shared" si="49"/>
        <v>0</v>
      </c>
      <c r="J69" s="64">
        <f t="shared" si="50"/>
        <v>11027.68867</v>
      </c>
      <c r="K69" s="64">
        <f t="shared" si="50"/>
        <v>11027.68867</v>
      </c>
      <c r="L69" s="64">
        <f t="shared" si="50"/>
        <v>0</v>
      </c>
      <c r="M69" s="64">
        <f t="shared" si="50"/>
        <v>11027.68867</v>
      </c>
      <c r="N69" s="64">
        <f t="shared" si="50"/>
        <v>0</v>
      </c>
      <c r="O69" s="64">
        <f t="shared" si="50"/>
        <v>11027.68867</v>
      </c>
      <c r="P69" s="64">
        <f t="shared" si="50"/>
        <v>-5573.1607400000003</v>
      </c>
      <c r="Q69" s="64">
        <f t="shared" si="50"/>
        <v>5454.5279299999993</v>
      </c>
      <c r="R69" s="64">
        <f t="shared" si="50"/>
        <v>-5454.5279300000002</v>
      </c>
      <c r="S69" s="17">
        <f t="shared" si="50"/>
        <v>0</v>
      </c>
    </row>
    <row r="70" spans="1:22" ht="103.5" hidden="1" outlineLevel="1" x14ac:dyDescent="0.3">
      <c r="A70" s="42" t="s">
        <v>112</v>
      </c>
      <c r="B70" s="28">
        <v>901</v>
      </c>
      <c r="C70" s="28">
        <v>11</v>
      </c>
      <c r="D70" s="14" t="s">
        <v>10</v>
      </c>
      <c r="E70" s="35" t="s">
        <v>111</v>
      </c>
      <c r="F70" s="23"/>
      <c r="G70" s="26"/>
      <c r="H70" s="26"/>
      <c r="I70" s="52">
        <f t="shared" si="49"/>
        <v>0</v>
      </c>
      <c r="J70" s="63">
        <f t="shared" si="50"/>
        <v>11027.68867</v>
      </c>
      <c r="K70" s="63">
        <f t="shared" si="50"/>
        <v>11027.68867</v>
      </c>
      <c r="L70" s="63">
        <f t="shared" si="50"/>
        <v>0</v>
      </c>
      <c r="M70" s="63">
        <f t="shared" si="50"/>
        <v>11027.68867</v>
      </c>
      <c r="N70" s="63">
        <f t="shared" si="50"/>
        <v>0</v>
      </c>
      <c r="O70" s="63">
        <f t="shared" si="50"/>
        <v>11027.68867</v>
      </c>
      <c r="P70" s="63">
        <f t="shared" si="50"/>
        <v>-5573.1607400000003</v>
      </c>
      <c r="Q70" s="63">
        <f t="shared" si="50"/>
        <v>5454.5279299999993</v>
      </c>
      <c r="R70" s="63">
        <f t="shared" si="50"/>
        <v>-5454.5279300000002</v>
      </c>
      <c r="S70" s="52">
        <f t="shared" si="50"/>
        <v>0</v>
      </c>
    </row>
    <row r="71" spans="1:22" ht="33" hidden="1" outlineLevel="1" x14ac:dyDescent="0.25">
      <c r="A71" s="55" t="s">
        <v>107</v>
      </c>
      <c r="B71" s="25">
        <v>901</v>
      </c>
      <c r="C71" s="25">
        <v>11</v>
      </c>
      <c r="D71" s="23" t="s">
        <v>10</v>
      </c>
      <c r="E71" s="36" t="s">
        <v>111</v>
      </c>
      <c r="F71" s="23" t="s">
        <v>108</v>
      </c>
      <c r="G71" s="26"/>
      <c r="H71" s="26"/>
      <c r="I71" s="26">
        <f t="shared" si="49"/>
        <v>0</v>
      </c>
      <c r="J71" s="65">
        <f t="shared" si="50"/>
        <v>11027.68867</v>
      </c>
      <c r="K71" s="65">
        <f t="shared" si="50"/>
        <v>11027.68867</v>
      </c>
      <c r="L71" s="65">
        <f t="shared" si="50"/>
        <v>0</v>
      </c>
      <c r="M71" s="65">
        <f t="shared" si="50"/>
        <v>11027.68867</v>
      </c>
      <c r="N71" s="65">
        <f t="shared" si="50"/>
        <v>0</v>
      </c>
      <c r="O71" s="65">
        <f t="shared" si="50"/>
        <v>11027.68867</v>
      </c>
      <c r="P71" s="65">
        <f t="shared" si="50"/>
        <v>-5573.1607400000003</v>
      </c>
      <c r="Q71" s="65">
        <f t="shared" si="50"/>
        <v>5454.5279299999993</v>
      </c>
      <c r="R71" s="65">
        <f t="shared" si="50"/>
        <v>-5454.5279300000002</v>
      </c>
      <c r="S71" s="26">
        <f t="shared" si="50"/>
        <v>0</v>
      </c>
    </row>
    <row r="72" spans="1:22" ht="16.5" hidden="1" outlineLevel="1" x14ac:dyDescent="0.25">
      <c r="A72" s="55" t="s">
        <v>109</v>
      </c>
      <c r="B72" s="25">
        <v>901</v>
      </c>
      <c r="C72" s="25">
        <v>11</v>
      </c>
      <c r="D72" s="23" t="s">
        <v>10</v>
      </c>
      <c r="E72" s="36" t="s">
        <v>111</v>
      </c>
      <c r="F72" s="23" t="s">
        <v>110</v>
      </c>
      <c r="G72" s="26"/>
      <c r="H72" s="26"/>
      <c r="I72" s="26">
        <v>0</v>
      </c>
      <c r="J72" s="65">
        <v>11027.68867</v>
      </c>
      <c r="K72" s="65">
        <f>I72+J72</f>
        <v>11027.68867</v>
      </c>
      <c r="L72" s="26">
        <v>0</v>
      </c>
      <c r="M72" s="65">
        <f>K72+L72</f>
        <v>11027.68867</v>
      </c>
      <c r="N72" s="26">
        <v>0</v>
      </c>
      <c r="O72" s="65">
        <f>M72+N72</f>
        <v>11027.68867</v>
      </c>
      <c r="P72" s="65">
        <v>-5573.1607400000003</v>
      </c>
      <c r="Q72" s="65">
        <f>O72+P72</f>
        <v>5454.5279299999993</v>
      </c>
      <c r="R72" s="65">
        <v>-5454.5279300000002</v>
      </c>
      <c r="S72" s="26">
        <f>Q72+R72</f>
        <v>0</v>
      </c>
    </row>
    <row r="73" spans="1:22" s="45" customFormat="1" ht="34.5" hidden="1" outlineLevel="1" x14ac:dyDescent="0.3">
      <c r="A73" s="42" t="s">
        <v>86</v>
      </c>
      <c r="B73" s="9">
        <v>904</v>
      </c>
      <c r="C73" s="33"/>
      <c r="D73" s="9"/>
      <c r="E73" s="38"/>
      <c r="F73" s="9"/>
      <c r="G73" s="52">
        <f t="shared" ref="G73:M73" si="51">G74+G102</f>
        <v>1239504.8999999999</v>
      </c>
      <c r="H73" s="52">
        <f t="shared" si="51"/>
        <v>0</v>
      </c>
      <c r="I73" s="52">
        <f t="shared" si="51"/>
        <v>1239504.8999999999</v>
      </c>
      <c r="J73" s="52">
        <f t="shared" si="51"/>
        <v>0</v>
      </c>
      <c r="K73" s="52">
        <f t="shared" si="51"/>
        <v>1239504.8999999999</v>
      </c>
      <c r="L73" s="52">
        <f t="shared" si="51"/>
        <v>0</v>
      </c>
      <c r="M73" s="52">
        <f t="shared" si="51"/>
        <v>1239504.8999999999</v>
      </c>
      <c r="N73" s="52">
        <f t="shared" ref="N73:S73" si="52">N74+N102+N121</f>
        <v>0</v>
      </c>
      <c r="O73" s="52">
        <f t="shared" si="52"/>
        <v>1239504.9000000001</v>
      </c>
      <c r="P73" s="52">
        <f t="shared" si="52"/>
        <v>0</v>
      </c>
      <c r="Q73" s="52">
        <f t="shared" si="52"/>
        <v>1239504.8999999999</v>
      </c>
      <c r="R73" s="52">
        <f t="shared" si="52"/>
        <v>-1239504.8999999999</v>
      </c>
      <c r="S73" s="52">
        <f t="shared" si="52"/>
        <v>0</v>
      </c>
    </row>
    <row r="74" spans="1:22" s="29" customFormat="1" ht="16.5" hidden="1" outlineLevel="1" x14ac:dyDescent="0.25">
      <c r="A74" s="39" t="s">
        <v>44</v>
      </c>
      <c r="B74" s="13">
        <v>904</v>
      </c>
      <c r="C74" s="14" t="s">
        <v>45</v>
      </c>
      <c r="D74" s="14" t="s">
        <v>8</v>
      </c>
      <c r="E74" s="20"/>
      <c r="F74" s="13"/>
      <c r="G74" s="17">
        <f t="shared" ref="G74:S74" si="53">G75+G85+G95</f>
        <v>1049136.5</v>
      </c>
      <c r="H74" s="17">
        <f t="shared" si="53"/>
        <v>0</v>
      </c>
      <c r="I74" s="17">
        <f t="shared" si="53"/>
        <v>1049136.5</v>
      </c>
      <c r="J74" s="17">
        <f t="shared" si="53"/>
        <v>0</v>
      </c>
      <c r="K74" s="17">
        <f t="shared" si="53"/>
        <v>1049136.5</v>
      </c>
      <c r="L74" s="17">
        <f t="shared" si="53"/>
        <v>0</v>
      </c>
      <c r="M74" s="17">
        <f t="shared" si="53"/>
        <v>1049136.5</v>
      </c>
      <c r="N74" s="17">
        <f t="shared" si="53"/>
        <v>-775640.3</v>
      </c>
      <c r="O74" s="17">
        <f t="shared" si="53"/>
        <v>273496.20000000007</v>
      </c>
      <c r="P74" s="64">
        <f t="shared" si="53"/>
        <v>3136.5948699999999</v>
      </c>
      <c r="Q74" s="64">
        <f t="shared" si="53"/>
        <v>276632.79487000004</v>
      </c>
      <c r="R74" s="64">
        <f t="shared" si="53"/>
        <v>-276632.79487000004</v>
      </c>
      <c r="S74" s="17">
        <f t="shared" si="53"/>
        <v>0</v>
      </c>
    </row>
    <row r="75" spans="1:22" s="29" customFormat="1" ht="16.5" hidden="1" outlineLevel="1" x14ac:dyDescent="0.25">
      <c r="A75" s="39" t="s">
        <v>46</v>
      </c>
      <c r="B75" s="13">
        <v>904</v>
      </c>
      <c r="C75" s="14" t="s">
        <v>45</v>
      </c>
      <c r="D75" s="14" t="s">
        <v>38</v>
      </c>
      <c r="E75" s="20"/>
      <c r="F75" s="13"/>
      <c r="G75" s="17">
        <f t="shared" ref="G75:S77" si="54">G76</f>
        <v>325697</v>
      </c>
      <c r="H75" s="17">
        <f t="shared" si="54"/>
        <v>0</v>
      </c>
      <c r="I75" s="17">
        <f t="shared" si="54"/>
        <v>325697</v>
      </c>
      <c r="J75" s="17">
        <f t="shared" si="54"/>
        <v>0</v>
      </c>
      <c r="K75" s="17">
        <f t="shared" si="54"/>
        <v>325697</v>
      </c>
      <c r="L75" s="17">
        <f t="shared" si="54"/>
        <v>0</v>
      </c>
      <c r="M75" s="17">
        <f t="shared" si="54"/>
        <v>325697</v>
      </c>
      <c r="N75" s="17">
        <f t="shared" si="54"/>
        <v>-241072.8</v>
      </c>
      <c r="O75" s="17">
        <f t="shared" si="54"/>
        <v>84624.2</v>
      </c>
      <c r="P75" s="17">
        <f t="shared" si="54"/>
        <v>0</v>
      </c>
      <c r="Q75" s="17">
        <f t="shared" si="54"/>
        <v>84624.2</v>
      </c>
      <c r="R75" s="17">
        <f t="shared" si="54"/>
        <v>-84624.2</v>
      </c>
      <c r="S75" s="17">
        <f t="shared" si="54"/>
        <v>0</v>
      </c>
    </row>
    <row r="76" spans="1:22" s="29" customFormat="1" ht="15" hidden="1" customHeight="1" outlineLevel="1" x14ac:dyDescent="0.25">
      <c r="A76" s="56" t="s">
        <v>47</v>
      </c>
      <c r="B76" s="13">
        <v>904</v>
      </c>
      <c r="C76" s="14" t="s">
        <v>45</v>
      </c>
      <c r="D76" s="14" t="s">
        <v>38</v>
      </c>
      <c r="E76" s="20" t="s">
        <v>48</v>
      </c>
      <c r="F76" s="13"/>
      <c r="G76" s="17">
        <f t="shared" si="54"/>
        <v>325697</v>
      </c>
      <c r="H76" s="17">
        <f t="shared" si="54"/>
        <v>0</v>
      </c>
      <c r="I76" s="17">
        <f t="shared" si="54"/>
        <v>325697</v>
      </c>
      <c r="J76" s="17">
        <f t="shared" si="54"/>
        <v>0</v>
      </c>
      <c r="K76" s="17">
        <f t="shared" si="54"/>
        <v>325697</v>
      </c>
      <c r="L76" s="17">
        <f t="shared" si="54"/>
        <v>0</v>
      </c>
      <c r="M76" s="17">
        <f t="shared" si="54"/>
        <v>325697</v>
      </c>
      <c r="N76" s="17">
        <f t="shared" si="54"/>
        <v>-241072.8</v>
      </c>
      <c r="O76" s="17">
        <f t="shared" si="54"/>
        <v>84624.2</v>
      </c>
      <c r="P76" s="17">
        <f t="shared" si="54"/>
        <v>0</v>
      </c>
      <c r="Q76" s="17">
        <f t="shared" si="54"/>
        <v>84624.2</v>
      </c>
      <c r="R76" s="17">
        <f t="shared" si="54"/>
        <v>-84624.2</v>
      </c>
      <c r="S76" s="17">
        <f t="shared" si="54"/>
        <v>0</v>
      </c>
    </row>
    <row r="77" spans="1:22" s="29" customFormat="1" ht="16.5" hidden="1" outlineLevel="1" x14ac:dyDescent="0.25">
      <c r="A77" s="56" t="s">
        <v>49</v>
      </c>
      <c r="B77" s="14" t="s">
        <v>50</v>
      </c>
      <c r="C77" s="14" t="s">
        <v>45</v>
      </c>
      <c r="D77" s="14" t="s">
        <v>38</v>
      </c>
      <c r="E77" s="20" t="s">
        <v>51</v>
      </c>
      <c r="F77" s="14"/>
      <c r="G77" s="17">
        <f t="shared" si="54"/>
        <v>325697</v>
      </c>
      <c r="H77" s="17">
        <f t="shared" si="54"/>
        <v>0</v>
      </c>
      <c r="I77" s="17">
        <f t="shared" si="54"/>
        <v>325697</v>
      </c>
      <c r="J77" s="17">
        <f t="shared" si="54"/>
        <v>0</v>
      </c>
      <c r="K77" s="17">
        <f t="shared" si="54"/>
        <v>325697</v>
      </c>
      <c r="L77" s="17">
        <f t="shared" si="54"/>
        <v>0</v>
      </c>
      <c r="M77" s="17">
        <f t="shared" si="54"/>
        <v>325697</v>
      </c>
      <c r="N77" s="17">
        <f t="shared" si="54"/>
        <v>-241072.8</v>
      </c>
      <c r="O77" s="17">
        <f t="shared" si="54"/>
        <v>84624.2</v>
      </c>
      <c r="P77" s="17">
        <f t="shared" si="54"/>
        <v>0</v>
      </c>
      <c r="Q77" s="17">
        <f t="shared" si="54"/>
        <v>84624.2</v>
      </c>
      <c r="R77" s="17">
        <f t="shared" si="54"/>
        <v>-84624.2</v>
      </c>
      <c r="S77" s="17">
        <f t="shared" si="54"/>
        <v>0</v>
      </c>
    </row>
    <row r="78" spans="1:22" s="12" customFormat="1" ht="34.5" hidden="1" outlineLevel="1" x14ac:dyDescent="0.3">
      <c r="A78" s="42" t="s">
        <v>52</v>
      </c>
      <c r="B78" s="34" t="s">
        <v>50</v>
      </c>
      <c r="C78" s="34" t="s">
        <v>45</v>
      </c>
      <c r="D78" s="34" t="s">
        <v>38</v>
      </c>
      <c r="E78" s="38" t="s">
        <v>53</v>
      </c>
      <c r="F78" s="34"/>
      <c r="G78" s="52">
        <f t="shared" ref="G78:H78" si="55">G79+G82</f>
        <v>325697</v>
      </c>
      <c r="H78" s="52">
        <f t="shared" si="55"/>
        <v>0</v>
      </c>
      <c r="I78" s="52">
        <f t="shared" ref="I78:J78" si="56">I79+I82</f>
        <v>325697</v>
      </c>
      <c r="J78" s="52">
        <f t="shared" si="56"/>
        <v>0</v>
      </c>
      <c r="K78" s="52">
        <f t="shared" ref="K78:L78" si="57">K79+K82</f>
        <v>325697</v>
      </c>
      <c r="L78" s="52">
        <f t="shared" si="57"/>
        <v>0</v>
      </c>
      <c r="M78" s="52">
        <f t="shared" ref="M78:N78" si="58">M79+M82</f>
        <v>325697</v>
      </c>
      <c r="N78" s="52">
        <f t="shared" si="58"/>
        <v>-241072.8</v>
      </c>
      <c r="O78" s="52">
        <f t="shared" ref="O78:P78" si="59">O79+O82</f>
        <v>84624.2</v>
      </c>
      <c r="P78" s="52">
        <f t="shared" si="59"/>
        <v>0</v>
      </c>
      <c r="Q78" s="52">
        <f t="shared" ref="Q78:R78" si="60">Q79+Q82</f>
        <v>84624.2</v>
      </c>
      <c r="R78" s="52">
        <f t="shared" si="60"/>
        <v>-84624.2</v>
      </c>
      <c r="S78" s="52">
        <f t="shared" ref="S78" si="61">S79+S82</f>
        <v>0</v>
      </c>
      <c r="V78" s="76"/>
    </row>
    <row r="79" spans="1:22" ht="181.5" hidden="1" outlineLevel="1" x14ac:dyDescent="0.25">
      <c r="A79" s="55" t="s">
        <v>54</v>
      </c>
      <c r="B79" s="23" t="s">
        <v>50</v>
      </c>
      <c r="C79" s="23" t="s">
        <v>45</v>
      </c>
      <c r="D79" s="23" t="s">
        <v>38</v>
      </c>
      <c r="E79" s="24" t="s">
        <v>55</v>
      </c>
      <c r="F79" s="46"/>
      <c r="G79" s="26">
        <f t="shared" ref="G79:S80" si="62">G80</f>
        <v>101740.7</v>
      </c>
      <c r="H79" s="26">
        <f t="shared" si="62"/>
        <v>0</v>
      </c>
      <c r="I79" s="26">
        <f t="shared" si="62"/>
        <v>101740.7</v>
      </c>
      <c r="J79" s="26">
        <f t="shared" si="62"/>
        <v>0</v>
      </c>
      <c r="K79" s="26">
        <f t="shared" si="62"/>
        <v>101740.7</v>
      </c>
      <c r="L79" s="26">
        <f t="shared" si="62"/>
        <v>0</v>
      </c>
      <c r="M79" s="26">
        <f t="shared" si="62"/>
        <v>101740.7</v>
      </c>
      <c r="N79" s="26">
        <f t="shared" si="62"/>
        <v>-71753.399999999994</v>
      </c>
      <c r="O79" s="26">
        <f t="shared" si="62"/>
        <v>29987.300000000003</v>
      </c>
      <c r="P79" s="26">
        <f t="shared" si="62"/>
        <v>0</v>
      </c>
      <c r="Q79" s="26">
        <f t="shared" si="62"/>
        <v>29987.300000000003</v>
      </c>
      <c r="R79" s="26">
        <f t="shared" si="62"/>
        <v>-29987.3</v>
      </c>
      <c r="S79" s="26">
        <f t="shared" si="62"/>
        <v>0</v>
      </c>
    </row>
    <row r="80" spans="1:22" ht="33" hidden="1" outlineLevel="1" x14ac:dyDescent="0.25">
      <c r="A80" s="55" t="s">
        <v>33</v>
      </c>
      <c r="B80" s="23" t="s">
        <v>50</v>
      </c>
      <c r="C80" s="23" t="s">
        <v>45</v>
      </c>
      <c r="D80" s="23" t="s">
        <v>38</v>
      </c>
      <c r="E80" s="24" t="s">
        <v>55</v>
      </c>
      <c r="F80" s="23" t="s">
        <v>56</v>
      </c>
      <c r="G80" s="26">
        <f t="shared" si="62"/>
        <v>101740.7</v>
      </c>
      <c r="H80" s="26">
        <f t="shared" si="62"/>
        <v>0</v>
      </c>
      <c r="I80" s="26">
        <f t="shared" si="62"/>
        <v>101740.7</v>
      </c>
      <c r="J80" s="26">
        <f t="shared" si="62"/>
        <v>0</v>
      </c>
      <c r="K80" s="26">
        <f t="shared" si="62"/>
        <v>101740.7</v>
      </c>
      <c r="L80" s="26">
        <f t="shared" si="62"/>
        <v>0</v>
      </c>
      <c r="M80" s="26">
        <f t="shared" si="62"/>
        <v>101740.7</v>
      </c>
      <c r="N80" s="26">
        <f t="shared" si="62"/>
        <v>-71753.399999999994</v>
      </c>
      <c r="O80" s="26">
        <f t="shared" si="62"/>
        <v>29987.300000000003</v>
      </c>
      <c r="P80" s="26">
        <f t="shared" si="62"/>
        <v>0</v>
      </c>
      <c r="Q80" s="26">
        <f t="shared" si="62"/>
        <v>29987.300000000003</v>
      </c>
      <c r="R80" s="26">
        <f t="shared" si="62"/>
        <v>-29987.3</v>
      </c>
      <c r="S80" s="26">
        <f t="shared" si="62"/>
        <v>0</v>
      </c>
    </row>
    <row r="81" spans="1:19" ht="16.5" hidden="1" outlineLevel="1" x14ac:dyDescent="0.25">
      <c r="A81" s="55" t="s">
        <v>57</v>
      </c>
      <c r="B81" s="23" t="s">
        <v>50</v>
      </c>
      <c r="C81" s="23" t="s">
        <v>45</v>
      </c>
      <c r="D81" s="23" t="s">
        <v>38</v>
      </c>
      <c r="E81" s="24" t="s">
        <v>55</v>
      </c>
      <c r="F81" s="23" t="s">
        <v>58</v>
      </c>
      <c r="G81" s="26">
        <v>101740.7</v>
      </c>
      <c r="H81" s="26">
        <v>0</v>
      </c>
      <c r="I81" s="26">
        <v>101740.7</v>
      </c>
      <c r="J81" s="26">
        <v>0</v>
      </c>
      <c r="K81" s="26">
        <v>101740.7</v>
      </c>
      <c r="L81" s="26">
        <v>0</v>
      </c>
      <c r="M81" s="26">
        <v>101740.7</v>
      </c>
      <c r="N81" s="26">
        <v>-71753.399999999994</v>
      </c>
      <c r="O81" s="26">
        <f>M81+N81</f>
        <v>29987.300000000003</v>
      </c>
      <c r="P81" s="26">
        <v>0</v>
      </c>
      <c r="Q81" s="26">
        <f>O81+P81</f>
        <v>29987.300000000003</v>
      </c>
      <c r="R81" s="26">
        <v>-29987.3</v>
      </c>
      <c r="S81" s="26">
        <f>Q81+R81</f>
        <v>0</v>
      </c>
    </row>
    <row r="82" spans="1:19" ht="33" hidden="1" outlineLevel="1" x14ac:dyDescent="0.25">
      <c r="A82" s="55" t="s">
        <v>59</v>
      </c>
      <c r="B82" s="23" t="s">
        <v>50</v>
      </c>
      <c r="C82" s="23" t="s">
        <v>45</v>
      </c>
      <c r="D82" s="23" t="s">
        <v>38</v>
      </c>
      <c r="E82" s="24" t="s">
        <v>60</v>
      </c>
      <c r="F82" s="46"/>
      <c r="G82" s="26">
        <f t="shared" ref="G82:S83" si="63">G83</f>
        <v>223956.3</v>
      </c>
      <c r="H82" s="26">
        <f t="shared" si="63"/>
        <v>0</v>
      </c>
      <c r="I82" s="26">
        <f t="shared" si="63"/>
        <v>223956.3</v>
      </c>
      <c r="J82" s="26">
        <f t="shared" si="63"/>
        <v>0</v>
      </c>
      <c r="K82" s="26">
        <f t="shared" si="63"/>
        <v>223956.3</v>
      </c>
      <c r="L82" s="26">
        <f t="shared" si="63"/>
        <v>0</v>
      </c>
      <c r="M82" s="26">
        <f t="shared" si="63"/>
        <v>223956.3</v>
      </c>
      <c r="N82" s="26">
        <f t="shared" si="63"/>
        <v>-169319.4</v>
      </c>
      <c r="O82" s="26">
        <f t="shared" si="63"/>
        <v>54636.899999999994</v>
      </c>
      <c r="P82" s="26">
        <f t="shared" si="63"/>
        <v>0</v>
      </c>
      <c r="Q82" s="26">
        <f t="shared" si="63"/>
        <v>54636.899999999994</v>
      </c>
      <c r="R82" s="26">
        <f t="shared" si="63"/>
        <v>-54636.9</v>
      </c>
      <c r="S82" s="26">
        <f t="shared" si="63"/>
        <v>0</v>
      </c>
    </row>
    <row r="83" spans="1:19" ht="33" hidden="1" outlineLevel="1" x14ac:dyDescent="0.25">
      <c r="A83" s="55" t="s">
        <v>33</v>
      </c>
      <c r="B83" s="23" t="s">
        <v>50</v>
      </c>
      <c r="C83" s="23" t="s">
        <v>45</v>
      </c>
      <c r="D83" s="23" t="s">
        <v>38</v>
      </c>
      <c r="E83" s="24" t="s">
        <v>60</v>
      </c>
      <c r="F83" s="23" t="s">
        <v>56</v>
      </c>
      <c r="G83" s="26">
        <f t="shared" si="63"/>
        <v>223956.3</v>
      </c>
      <c r="H83" s="26">
        <f t="shared" si="63"/>
        <v>0</v>
      </c>
      <c r="I83" s="26">
        <f t="shared" si="63"/>
        <v>223956.3</v>
      </c>
      <c r="J83" s="26">
        <f t="shared" si="63"/>
        <v>0</v>
      </c>
      <c r="K83" s="26">
        <f t="shared" si="63"/>
        <v>223956.3</v>
      </c>
      <c r="L83" s="26">
        <f t="shared" si="63"/>
        <v>0</v>
      </c>
      <c r="M83" s="26">
        <f t="shared" si="63"/>
        <v>223956.3</v>
      </c>
      <c r="N83" s="26">
        <f t="shared" si="63"/>
        <v>-169319.4</v>
      </c>
      <c r="O83" s="26">
        <f t="shared" si="63"/>
        <v>54636.899999999994</v>
      </c>
      <c r="P83" s="26">
        <f t="shared" si="63"/>
        <v>0</v>
      </c>
      <c r="Q83" s="26">
        <f t="shared" si="63"/>
        <v>54636.899999999994</v>
      </c>
      <c r="R83" s="26">
        <f t="shared" si="63"/>
        <v>-54636.9</v>
      </c>
      <c r="S83" s="26">
        <f t="shared" si="63"/>
        <v>0</v>
      </c>
    </row>
    <row r="84" spans="1:19" ht="16.5" hidden="1" outlineLevel="1" x14ac:dyDescent="0.25">
      <c r="A84" s="55" t="s">
        <v>57</v>
      </c>
      <c r="B84" s="23" t="s">
        <v>50</v>
      </c>
      <c r="C84" s="23" t="s">
        <v>45</v>
      </c>
      <c r="D84" s="23" t="s">
        <v>38</v>
      </c>
      <c r="E84" s="24" t="s">
        <v>60</v>
      </c>
      <c r="F84" s="23" t="s">
        <v>58</v>
      </c>
      <c r="G84" s="26">
        <v>223956.3</v>
      </c>
      <c r="H84" s="26">
        <v>0</v>
      </c>
      <c r="I84" s="26">
        <v>223956.3</v>
      </c>
      <c r="J84" s="26">
        <v>0</v>
      </c>
      <c r="K84" s="26">
        <v>223956.3</v>
      </c>
      <c r="L84" s="26">
        <v>0</v>
      </c>
      <c r="M84" s="26">
        <v>223956.3</v>
      </c>
      <c r="N84" s="26">
        <v>-169319.4</v>
      </c>
      <c r="O84" s="26">
        <f>M84+N84</f>
        <v>54636.899999999994</v>
      </c>
      <c r="P84" s="26">
        <v>0</v>
      </c>
      <c r="Q84" s="26">
        <f>O84+P84</f>
        <v>54636.899999999994</v>
      </c>
      <c r="R84" s="26">
        <v>-54636.9</v>
      </c>
      <c r="S84" s="26">
        <f>Q84+R84</f>
        <v>0</v>
      </c>
    </row>
    <row r="85" spans="1:19" s="29" customFormat="1" ht="16.5" hidden="1" outlineLevel="1" x14ac:dyDescent="0.25">
      <c r="A85" s="56" t="s">
        <v>61</v>
      </c>
      <c r="B85" s="13">
        <v>904</v>
      </c>
      <c r="C85" s="14" t="s">
        <v>45</v>
      </c>
      <c r="D85" s="14" t="s">
        <v>7</v>
      </c>
      <c r="E85" s="20"/>
      <c r="F85" s="28"/>
      <c r="G85" s="17">
        <f t="shared" ref="G85:S87" si="64">G86</f>
        <v>693630.6</v>
      </c>
      <c r="H85" s="17">
        <f t="shared" si="64"/>
        <v>0</v>
      </c>
      <c r="I85" s="17">
        <f t="shared" si="64"/>
        <v>693630.6</v>
      </c>
      <c r="J85" s="17">
        <f t="shared" si="64"/>
        <v>0</v>
      </c>
      <c r="K85" s="17">
        <f t="shared" si="64"/>
        <v>693630.6</v>
      </c>
      <c r="L85" s="17">
        <f t="shared" si="64"/>
        <v>0</v>
      </c>
      <c r="M85" s="17">
        <f t="shared" si="64"/>
        <v>693630.6</v>
      </c>
      <c r="N85" s="17">
        <f t="shared" si="64"/>
        <v>-513981.5</v>
      </c>
      <c r="O85" s="17">
        <f t="shared" si="64"/>
        <v>179649.10000000003</v>
      </c>
      <c r="P85" s="64">
        <f t="shared" si="64"/>
        <v>3136.5948699999999</v>
      </c>
      <c r="Q85" s="64">
        <f t="shared" si="64"/>
        <v>182785.69487000004</v>
      </c>
      <c r="R85" s="64">
        <f t="shared" si="64"/>
        <v>-182785.69487000001</v>
      </c>
      <c r="S85" s="17">
        <f t="shared" si="64"/>
        <v>0</v>
      </c>
    </row>
    <row r="86" spans="1:19" s="29" customFormat="1" ht="18" hidden="1" customHeight="1" outlineLevel="1" x14ac:dyDescent="0.25">
      <c r="A86" s="56" t="s">
        <v>47</v>
      </c>
      <c r="B86" s="13">
        <v>904</v>
      </c>
      <c r="C86" s="14" t="s">
        <v>45</v>
      </c>
      <c r="D86" s="14" t="s">
        <v>7</v>
      </c>
      <c r="E86" s="20" t="s">
        <v>48</v>
      </c>
      <c r="F86" s="13"/>
      <c r="G86" s="17">
        <f t="shared" si="64"/>
        <v>693630.6</v>
      </c>
      <c r="H86" s="17">
        <f t="shared" si="64"/>
        <v>0</v>
      </c>
      <c r="I86" s="17">
        <f t="shared" si="64"/>
        <v>693630.6</v>
      </c>
      <c r="J86" s="17">
        <f t="shared" si="64"/>
        <v>0</v>
      </c>
      <c r="K86" s="17">
        <f t="shared" si="64"/>
        <v>693630.6</v>
      </c>
      <c r="L86" s="17">
        <f t="shared" si="64"/>
        <v>0</v>
      </c>
      <c r="M86" s="17">
        <f t="shared" si="64"/>
        <v>693630.6</v>
      </c>
      <c r="N86" s="17">
        <f t="shared" si="64"/>
        <v>-513981.5</v>
      </c>
      <c r="O86" s="17">
        <f t="shared" si="64"/>
        <v>179649.10000000003</v>
      </c>
      <c r="P86" s="64">
        <f t="shared" si="64"/>
        <v>3136.5948699999999</v>
      </c>
      <c r="Q86" s="64">
        <f t="shared" si="64"/>
        <v>182785.69487000004</v>
      </c>
      <c r="R86" s="64">
        <f t="shared" si="64"/>
        <v>-182785.69487000001</v>
      </c>
      <c r="S86" s="17">
        <f t="shared" si="64"/>
        <v>0</v>
      </c>
    </row>
    <row r="87" spans="1:19" s="29" customFormat="1" ht="16.5" hidden="1" outlineLevel="1" x14ac:dyDescent="0.25">
      <c r="A87" s="56" t="s">
        <v>49</v>
      </c>
      <c r="B87" s="14" t="s">
        <v>50</v>
      </c>
      <c r="C87" s="14" t="s">
        <v>45</v>
      </c>
      <c r="D87" s="14" t="s">
        <v>7</v>
      </c>
      <c r="E87" s="20" t="s">
        <v>51</v>
      </c>
      <c r="F87" s="14"/>
      <c r="G87" s="17">
        <f t="shared" si="64"/>
        <v>693630.6</v>
      </c>
      <c r="H87" s="17">
        <f t="shared" si="64"/>
        <v>0</v>
      </c>
      <c r="I87" s="17">
        <f t="shared" si="64"/>
        <v>693630.6</v>
      </c>
      <c r="J87" s="17">
        <f t="shared" si="64"/>
        <v>0</v>
      </c>
      <c r="K87" s="17">
        <f t="shared" si="64"/>
        <v>693630.6</v>
      </c>
      <c r="L87" s="17">
        <f t="shared" si="64"/>
        <v>0</v>
      </c>
      <c r="M87" s="17">
        <f t="shared" si="64"/>
        <v>693630.6</v>
      </c>
      <c r="N87" s="17">
        <f t="shared" si="64"/>
        <v>-513981.5</v>
      </c>
      <c r="O87" s="17">
        <f t="shared" si="64"/>
        <v>179649.10000000003</v>
      </c>
      <c r="P87" s="64">
        <f t="shared" si="64"/>
        <v>3136.5948699999999</v>
      </c>
      <c r="Q87" s="64">
        <f t="shared" si="64"/>
        <v>182785.69487000004</v>
      </c>
      <c r="R87" s="64">
        <f t="shared" si="64"/>
        <v>-182785.69487000001</v>
      </c>
      <c r="S87" s="17">
        <f t="shared" si="64"/>
        <v>0</v>
      </c>
    </row>
    <row r="88" spans="1:19" s="12" customFormat="1" ht="34.5" hidden="1" outlineLevel="1" x14ac:dyDescent="0.3">
      <c r="A88" s="42" t="s">
        <v>52</v>
      </c>
      <c r="B88" s="34" t="s">
        <v>50</v>
      </c>
      <c r="C88" s="34" t="s">
        <v>45</v>
      </c>
      <c r="D88" s="34" t="s">
        <v>7</v>
      </c>
      <c r="E88" s="38" t="s">
        <v>53</v>
      </c>
      <c r="F88" s="34"/>
      <c r="G88" s="52">
        <f t="shared" ref="G88:S88" si="65">G89+G92</f>
        <v>693630.6</v>
      </c>
      <c r="H88" s="52">
        <f t="shared" si="65"/>
        <v>0</v>
      </c>
      <c r="I88" s="52">
        <f t="shared" si="65"/>
        <v>693630.6</v>
      </c>
      <c r="J88" s="52">
        <f t="shared" si="65"/>
        <v>0</v>
      </c>
      <c r="K88" s="52">
        <f t="shared" si="65"/>
        <v>693630.6</v>
      </c>
      <c r="L88" s="52">
        <f t="shared" si="65"/>
        <v>0</v>
      </c>
      <c r="M88" s="52">
        <f t="shared" si="65"/>
        <v>693630.6</v>
      </c>
      <c r="N88" s="52">
        <f t="shared" si="65"/>
        <v>-513981.5</v>
      </c>
      <c r="O88" s="52">
        <f t="shared" si="65"/>
        <v>179649.10000000003</v>
      </c>
      <c r="P88" s="63">
        <f t="shared" si="65"/>
        <v>3136.5948699999999</v>
      </c>
      <c r="Q88" s="63">
        <f t="shared" si="65"/>
        <v>182785.69487000004</v>
      </c>
      <c r="R88" s="63">
        <f t="shared" si="65"/>
        <v>-182785.69487000001</v>
      </c>
      <c r="S88" s="52">
        <f t="shared" si="65"/>
        <v>0</v>
      </c>
    </row>
    <row r="89" spans="1:19" ht="181.5" hidden="1" outlineLevel="1" x14ac:dyDescent="0.25">
      <c r="A89" s="55" t="s">
        <v>54</v>
      </c>
      <c r="B89" s="23" t="s">
        <v>50</v>
      </c>
      <c r="C89" s="23" t="s">
        <v>45</v>
      </c>
      <c r="D89" s="23" t="s">
        <v>7</v>
      </c>
      <c r="E89" s="24" t="s">
        <v>55</v>
      </c>
      <c r="F89" s="46"/>
      <c r="G89" s="26">
        <f t="shared" ref="G89:S90" si="66">G90</f>
        <v>477700</v>
      </c>
      <c r="H89" s="26">
        <f t="shared" si="66"/>
        <v>0</v>
      </c>
      <c r="I89" s="26">
        <f t="shared" si="66"/>
        <v>477700</v>
      </c>
      <c r="J89" s="26">
        <f t="shared" si="66"/>
        <v>0</v>
      </c>
      <c r="K89" s="26">
        <f t="shared" si="66"/>
        <v>477700</v>
      </c>
      <c r="L89" s="26">
        <f t="shared" si="66"/>
        <v>0</v>
      </c>
      <c r="M89" s="26">
        <f t="shared" si="66"/>
        <v>477700</v>
      </c>
      <c r="N89" s="26">
        <f t="shared" si="66"/>
        <v>-372546.6</v>
      </c>
      <c r="O89" s="26">
        <f t="shared" si="66"/>
        <v>105153.40000000002</v>
      </c>
      <c r="P89" s="26">
        <f t="shared" si="66"/>
        <v>0</v>
      </c>
      <c r="Q89" s="26">
        <f t="shared" si="66"/>
        <v>105153.40000000002</v>
      </c>
      <c r="R89" s="26">
        <f t="shared" si="66"/>
        <v>-105153.4</v>
      </c>
      <c r="S89" s="26">
        <f t="shared" si="66"/>
        <v>0</v>
      </c>
    </row>
    <row r="90" spans="1:19" ht="33" hidden="1" outlineLevel="1" x14ac:dyDescent="0.25">
      <c r="A90" s="55" t="s">
        <v>33</v>
      </c>
      <c r="B90" s="23" t="s">
        <v>50</v>
      </c>
      <c r="C90" s="23" t="s">
        <v>45</v>
      </c>
      <c r="D90" s="23" t="s">
        <v>7</v>
      </c>
      <c r="E90" s="24" t="s">
        <v>55</v>
      </c>
      <c r="F90" s="23" t="s">
        <v>56</v>
      </c>
      <c r="G90" s="26">
        <f t="shared" si="66"/>
        <v>477700</v>
      </c>
      <c r="H90" s="26">
        <f t="shared" si="66"/>
        <v>0</v>
      </c>
      <c r="I90" s="26">
        <f t="shared" si="66"/>
        <v>477700</v>
      </c>
      <c r="J90" s="26">
        <f t="shared" si="66"/>
        <v>0</v>
      </c>
      <c r="K90" s="26">
        <f t="shared" si="66"/>
        <v>477700</v>
      </c>
      <c r="L90" s="26">
        <f t="shared" si="66"/>
        <v>0</v>
      </c>
      <c r="M90" s="26">
        <f t="shared" si="66"/>
        <v>477700</v>
      </c>
      <c r="N90" s="26">
        <f t="shared" si="66"/>
        <v>-372546.6</v>
      </c>
      <c r="O90" s="26">
        <f t="shared" si="66"/>
        <v>105153.40000000002</v>
      </c>
      <c r="P90" s="26">
        <f t="shared" si="66"/>
        <v>0</v>
      </c>
      <c r="Q90" s="26">
        <f t="shared" si="66"/>
        <v>105153.40000000002</v>
      </c>
      <c r="R90" s="26">
        <f t="shared" si="66"/>
        <v>-105153.4</v>
      </c>
      <c r="S90" s="26">
        <f t="shared" si="66"/>
        <v>0</v>
      </c>
    </row>
    <row r="91" spans="1:19" ht="16.5" hidden="1" outlineLevel="1" x14ac:dyDescent="0.25">
      <c r="A91" s="55" t="s">
        <v>57</v>
      </c>
      <c r="B91" s="23" t="s">
        <v>50</v>
      </c>
      <c r="C91" s="23" t="s">
        <v>45</v>
      </c>
      <c r="D91" s="23" t="s">
        <v>7</v>
      </c>
      <c r="E91" s="24" t="s">
        <v>55</v>
      </c>
      <c r="F91" s="23" t="s">
        <v>58</v>
      </c>
      <c r="G91" s="26">
        <v>477700</v>
      </c>
      <c r="H91" s="26">
        <v>0</v>
      </c>
      <c r="I91" s="26">
        <v>477700</v>
      </c>
      <c r="J91" s="26">
        <v>0</v>
      </c>
      <c r="K91" s="26">
        <v>477700</v>
      </c>
      <c r="L91" s="26">
        <v>0</v>
      </c>
      <c r="M91" s="26">
        <v>477700</v>
      </c>
      <c r="N91" s="26">
        <v>-372546.6</v>
      </c>
      <c r="O91" s="26">
        <f>M91+N91</f>
        <v>105153.40000000002</v>
      </c>
      <c r="P91" s="26">
        <v>0</v>
      </c>
      <c r="Q91" s="26">
        <f>O91+P91</f>
        <v>105153.40000000002</v>
      </c>
      <c r="R91" s="26">
        <v>-105153.4</v>
      </c>
      <c r="S91" s="26">
        <f>Q91+R91</f>
        <v>0</v>
      </c>
    </row>
    <row r="92" spans="1:19" ht="33" hidden="1" outlineLevel="1" x14ac:dyDescent="0.25">
      <c r="A92" s="55" t="s">
        <v>59</v>
      </c>
      <c r="B92" s="23" t="s">
        <v>50</v>
      </c>
      <c r="C92" s="23" t="s">
        <v>45</v>
      </c>
      <c r="D92" s="23" t="s">
        <v>7</v>
      </c>
      <c r="E92" s="24" t="s">
        <v>60</v>
      </c>
      <c r="F92" s="46"/>
      <c r="G92" s="26">
        <f t="shared" ref="G92:S93" si="67">G93</f>
        <v>215930.6</v>
      </c>
      <c r="H92" s="26">
        <f t="shared" si="67"/>
        <v>0</v>
      </c>
      <c r="I92" s="26">
        <f t="shared" si="67"/>
        <v>215930.6</v>
      </c>
      <c r="J92" s="26">
        <f t="shared" si="67"/>
        <v>0</v>
      </c>
      <c r="K92" s="26">
        <f t="shared" si="67"/>
        <v>215930.6</v>
      </c>
      <c r="L92" s="26">
        <f t="shared" si="67"/>
        <v>0</v>
      </c>
      <c r="M92" s="26">
        <f t="shared" si="67"/>
        <v>215930.6</v>
      </c>
      <c r="N92" s="26">
        <f t="shared" si="67"/>
        <v>-141434.9</v>
      </c>
      <c r="O92" s="26">
        <f t="shared" si="67"/>
        <v>74495.700000000012</v>
      </c>
      <c r="P92" s="65">
        <f t="shared" si="67"/>
        <v>3136.5948699999999</v>
      </c>
      <c r="Q92" s="65">
        <f t="shared" si="67"/>
        <v>77632.294870000012</v>
      </c>
      <c r="R92" s="65">
        <f t="shared" si="67"/>
        <v>-77632.294869999998</v>
      </c>
      <c r="S92" s="26">
        <f t="shared" si="67"/>
        <v>0</v>
      </c>
    </row>
    <row r="93" spans="1:19" ht="33" hidden="1" outlineLevel="1" x14ac:dyDescent="0.25">
      <c r="A93" s="55" t="s">
        <v>33</v>
      </c>
      <c r="B93" s="23" t="s">
        <v>50</v>
      </c>
      <c r="C93" s="23" t="s">
        <v>45</v>
      </c>
      <c r="D93" s="23" t="s">
        <v>7</v>
      </c>
      <c r="E93" s="24" t="s">
        <v>60</v>
      </c>
      <c r="F93" s="23" t="s">
        <v>56</v>
      </c>
      <c r="G93" s="26">
        <f t="shared" si="67"/>
        <v>215930.6</v>
      </c>
      <c r="H93" s="26">
        <f t="shared" si="67"/>
        <v>0</v>
      </c>
      <c r="I93" s="26">
        <f t="shared" si="67"/>
        <v>215930.6</v>
      </c>
      <c r="J93" s="26">
        <f t="shared" si="67"/>
        <v>0</v>
      </c>
      <c r="K93" s="26">
        <f t="shared" si="67"/>
        <v>215930.6</v>
      </c>
      <c r="L93" s="26">
        <f t="shared" si="67"/>
        <v>0</v>
      </c>
      <c r="M93" s="26">
        <f t="shared" si="67"/>
        <v>215930.6</v>
      </c>
      <c r="N93" s="26">
        <f t="shared" si="67"/>
        <v>-141434.9</v>
      </c>
      <c r="O93" s="26">
        <f t="shared" si="67"/>
        <v>74495.700000000012</v>
      </c>
      <c r="P93" s="65">
        <f t="shared" si="67"/>
        <v>3136.5948699999999</v>
      </c>
      <c r="Q93" s="65">
        <f t="shared" si="67"/>
        <v>77632.294870000012</v>
      </c>
      <c r="R93" s="65">
        <f t="shared" si="67"/>
        <v>-77632.294869999998</v>
      </c>
      <c r="S93" s="26">
        <f t="shared" si="67"/>
        <v>0</v>
      </c>
    </row>
    <row r="94" spans="1:19" ht="16.5" hidden="1" outlineLevel="1" x14ac:dyDescent="0.25">
      <c r="A94" s="55" t="s">
        <v>57</v>
      </c>
      <c r="B94" s="23" t="s">
        <v>50</v>
      </c>
      <c r="C94" s="23" t="s">
        <v>45</v>
      </c>
      <c r="D94" s="23" t="s">
        <v>7</v>
      </c>
      <c r="E94" s="24" t="s">
        <v>60</v>
      </c>
      <c r="F94" s="23" t="s">
        <v>58</v>
      </c>
      <c r="G94" s="26">
        <v>215930.6</v>
      </c>
      <c r="H94" s="26">
        <v>0</v>
      </c>
      <c r="I94" s="26">
        <v>215930.6</v>
      </c>
      <c r="J94" s="26">
        <v>0</v>
      </c>
      <c r="K94" s="26">
        <v>215930.6</v>
      </c>
      <c r="L94" s="26">
        <v>0</v>
      </c>
      <c r="M94" s="26">
        <v>215930.6</v>
      </c>
      <c r="N94" s="26">
        <v>-141434.9</v>
      </c>
      <c r="O94" s="26">
        <f>M94+N94</f>
        <v>74495.700000000012</v>
      </c>
      <c r="P94" s="65">
        <v>3136.5948699999999</v>
      </c>
      <c r="Q94" s="65">
        <f>O94+P94</f>
        <v>77632.294870000012</v>
      </c>
      <c r="R94" s="65">
        <v>-77632.294869999998</v>
      </c>
      <c r="S94" s="26">
        <f>Q94+R94</f>
        <v>0</v>
      </c>
    </row>
    <row r="95" spans="1:19" s="29" customFormat="1" ht="16.5" hidden="1" outlineLevel="1" x14ac:dyDescent="0.25">
      <c r="A95" s="56" t="s">
        <v>62</v>
      </c>
      <c r="B95" s="13">
        <v>904</v>
      </c>
      <c r="C95" s="14" t="s">
        <v>45</v>
      </c>
      <c r="D95" s="14" t="s">
        <v>10</v>
      </c>
      <c r="E95" s="20"/>
      <c r="F95" s="28"/>
      <c r="G95" s="17">
        <f t="shared" ref="G95:S100" si="68">G96</f>
        <v>29808.9</v>
      </c>
      <c r="H95" s="17">
        <f t="shared" si="68"/>
        <v>0</v>
      </c>
      <c r="I95" s="17">
        <f t="shared" si="68"/>
        <v>29808.9</v>
      </c>
      <c r="J95" s="17">
        <f t="shared" si="68"/>
        <v>0</v>
      </c>
      <c r="K95" s="17">
        <f t="shared" si="68"/>
        <v>29808.9</v>
      </c>
      <c r="L95" s="17">
        <f t="shared" si="68"/>
        <v>0</v>
      </c>
      <c r="M95" s="17">
        <f t="shared" si="68"/>
        <v>29808.9</v>
      </c>
      <c r="N95" s="17">
        <f t="shared" si="68"/>
        <v>-20586</v>
      </c>
      <c r="O95" s="17">
        <f t="shared" si="68"/>
        <v>9222.9000000000015</v>
      </c>
      <c r="P95" s="17">
        <f t="shared" si="68"/>
        <v>0</v>
      </c>
      <c r="Q95" s="17">
        <f t="shared" si="68"/>
        <v>9222.9000000000015</v>
      </c>
      <c r="R95" s="17">
        <f t="shared" si="68"/>
        <v>-9222.9</v>
      </c>
      <c r="S95" s="17">
        <f t="shared" si="68"/>
        <v>0</v>
      </c>
    </row>
    <row r="96" spans="1:19" s="29" customFormat="1" ht="18" hidden="1" customHeight="1" outlineLevel="1" x14ac:dyDescent="0.25">
      <c r="A96" s="56" t="s">
        <v>47</v>
      </c>
      <c r="B96" s="13">
        <v>904</v>
      </c>
      <c r="C96" s="14" t="s">
        <v>45</v>
      </c>
      <c r="D96" s="14" t="s">
        <v>10</v>
      </c>
      <c r="E96" s="20" t="s">
        <v>48</v>
      </c>
      <c r="F96" s="13"/>
      <c r="G96" s="17">
        <f t="shared" si="68"/>
        <v>29808.9</v>
      </c>
      <c r="H96" s="17">
        <f t="shared" si="68"/>
        <v>0</v>
      </c>
      <c r="I96" s="17">
        <f t="shared" si="68"/>
        <v>29808.9</v>
      </c>
      <c r="J96" s="17">
        <f t="shared" si="68"/>
        <v>0</v>
      </c>
      <c r="K96" s="17">
        <f t="shared" si="68"/>
        <v>29808.9</v>
      </c>
      <c r="L96" s="17">
        <f t="shared" si="68"/>
        <v>0</v>
      </c>
      <c r="M96" s="17">
        <f t="shared" si="68"/>
        <v>29808.9</v>
      </c>
      <c r="N96" s="17">
        <f t="shared" si="68"/>
        <v>-20586</v>
      </c>
      <c r="O96" s="17">
        <f t="shared" si="68"/>
        <v>9222.9000000000015</v>
      </c>
      <c r="P96" s="17">
        <f t="shared" si="68"/>
        <v>0</v>
      </c>
      <c r="Q96" s="17">
        <f t="shared" si="68"/>
        <v>9222.9000000000015</v>
      </c>
      <c r="R96" s="17">
        <f t="shared" si="68"/>
        <v>-9222.9</v>
      </c>
      <c r="S96" s="17">
        <f t="shared" si="68"/>
        <v>0</v>
      </c>
    </row>
    <row r="97" spans="1:19" s="29" customFormat="1" ht="16.5" hidden="1" outlineLevel="1" x14ac:dyDescent="0.25">
      <c r="A97" s="56" t="s">
        <v>49</v>
      </c>
      <c r="B97" s="14" t="s">
        <v>50</v>
      </c>
      <c r="C97" s="14" t="s">
        <v>45</v>
      </c>
      <c r="D97" s="14" t="s">
        <v>10</v>
      </c>
      <c r="E97" s="20" t="s">
        <v>51</v>
      </c>
      <c r="F97" s="14"/>
      <c r="G97" s="17">
        <f t="shared" si="68"/>
        <v>29808.9</v>
      </c>
      <c r="H97" s="17">
        <f t="shared" si="68"/>
        <v>0</v>
      </c>
      <c r="I97" s="17">
        <f t="shared" si="68"/>
        <v>29808.9</v>
      </c>
      <c r="J97" s="17">
        <f t="shared" si="68"/>
        <v>0</v>
      </c>
      <c r="K97" s="17">
        <f t="shared" si="68"/>
        <v>29808.9</v>
      </c>
      <c r="L97" s="17">
        <f t="shared" si="68"/>
        <v>0</v>
      </c>
      <c r="M97" s="17">
        <f t="shared" si="68"/>
        <v>29808.9</v>
      </c>
      <c r="N97" s="17">
        <f t="shared" si="68"/>
        <v>-20586</v>
      </c>
      <c r="O97" s="17">
        <f t="shared" si="68"/>
        <v>9222.9000000000015</v>
      </c>
      <c r="P97" s="17">
        <f t="shared" si="68"/>
        <v>0</v>
      </c>
      <c r="Q97" s="17">
        <f t="shared" si="68"/>
        <v>9222.9000000000015</v>
      </c>
      <c r="R97" s="17">
        <f t="shared" si="68"/>
        <v>-9222.9</v>
      </c>
      <c r="S97" s="17">
        <f t="shared" si="68"/>
        <v>0</v>
      </c>
    </row>
    <row r="98" spans="1:19" s="12" customFormat="1" ht="34.5" hidden="1" outlineLevel="1" x14ac:dyDescent="0.3">
      <c r="A98" s="42" t="s">
        <v>52</v>
      </c>
      <c r="B98" s="34" t="s">
        <v>50</v>
      </c>
      <c r="C98" s="34" t="s">
        <v>45</v>
      </c>
      <c r="D98" s="34" t="s">
        <v>10</v>
      </c>
      <c r="E98" s="38" t="s">
        <v>53</v>
      </c>
      <c r="F98" s="34"/>
      <c r="G98" s="52">
        <f t="shared" si="68"/>
        <v>29808.9</v>
      </c>
      <c r="H98" s="52">
        <f t="shared" si="68"/>
        <v>0</v>
      </c>
      <c r="I98" s="52">
        <f t="shared" si="68"/>
        <v>29808.9</v>
      </c>
      <c r="J98" s="52">
        <f t="shared" si="68"/>
        <v>0</v>
      </c>
      <c r="K98" s="52">
        <f t="shared" si="68"/>
        <v>29808.9</v>
      </c>
      <c r="L98" s="52">
        <f t="shared" si="68"/>
        <v>0</v>
      </c>
      <c r="M98" s="52">
        <f t="shared" si="68"/>
        <v>29808.9</v>
      </c>
      <c r="N98" s="52">
        <f t="shared" si="68"/>
        <v>-20586</v>
      </c>
      <c r="O98" s="52">
        <f t="shared" si="68"/>
        <v>9222.9000000000015</v>
      </c>
      <c r="P98" s="52">
        <f t="shared" si="68"/>
        <v>0</v>
      </c>
      <c r="Q98" s="52">
        <f t="shared" si="68"/>
        <v>9222.9000000000015</v>
      </c>
      <c r="R98" s="52">
        <f t="shared" si="68"/>
        <v>-9222.9</v>
      </c>
      <c r="S98" s="52">
        <f t="shared" si="68"/>
        <v>0</v>
      </c>
    </row>
    <row r="99" spans="1:19" ht="181.5" hidden="1" outlineLevel="1" x14ac:dyDescent="0.25">
      <c r="A99" s="55" t="s">
        <v>54</v>
      </c>
      <c r="B99" s="23" t="s">
        <v>50</v>
      </c>
      <c r="C99" s="23" t="s">
        <v>45</v>
      </c>
      <c r="D99" s="23" t="s">
        <v>10</v>
      </c>
      <c r="E99" s="24" t="s">
        <v>55</v>
      </c>
      <c r="F99" s="46"/>
      <c r="G99" s="26">
        <f t="shared" si="68"/>
        <v>29808.9</v>
      </c>
      <c r="H99" s="26">
        <f t="shared" si="68"/>
        <v>0</v>
      </c>
      <c r="I99" s="26">
        <f t="shared" si="68"/>
        <v>29808.9</v>
      </c>
      <c r="J99" s="26">
        <f t="shared" si="68"/>
        <v>0</v>
      </c>
      <c r="K99" s="26">
        <f t="shared" si="68"/>
        <v>29808.9</v>
      </c>
      <c r="L99" s="26">
        <f t="shared" si="68"/>
        <v>0</v>
      </c>
      <c r="M99" s="26">
        <f t="shared" si="68"/>
        <v>29808.9</v>
      </c>
      <c r="N99" s="26">
        <f t="shared" si="68"/>
        <v>-20586</v>
      </c>
      <c r="O99" s="26">
        <f t="shared" si="68"/>
        <v>9222.9000000000015</v>
      </c>
      <c r="P99" s="26">
        <f t="shared" si="68"/>
        <v>0</v>
      </c>
      <c r="Q99" s="26">
        <f t="shared" si="68"/>
        <v>9222.9000000000015</v>
      </c>
      <c r="R99" s="26">
        <f t="shared" si="68"/>
        <v>-9222.9</v>
      </c>
      <c r="S99" s="26">
        <f t="shared" si="68"/>
        <v>0</v>
      </c>
    </row>
    <row r="100" spans="1:19" ht="33" hidden="1" outlineLevel="1" x14ac:dyDescent="0.25">
      <c r="A100" s="55" t="s">
        <v>33</v>
      </c>
      <c r="B100" s="23" t="s">
        <v>50</v>
      </c>
      <c r="C100" s="23" t="s">
        <v>45</v>
      </c>
      <c r="D100" s="23" t="s">
        <v>10</v>
      </c>
      <c r="E100" s="24" t="s">
        <v>55</v>
      </c>
      <c r="F100" s="23" t="s">
        <v>56</v>
      </c>
      <c r="G100" s="26">
        <f t="shared" si="68"/>
        <v>29808.9</v>
      </c>
      <c r="H100" s="26">
        <f t="shared" si="68"/>
        <v>0</v>
      </c>
      <c r="I100" s="26">
        <f t="shared" si="68"/>
        <v>29808.9</v>
      </c>
      <c r="J100" s="26">
        <f t="shared" si="68"/>
        <v>0</v>
      </c>
      <c r="K100" s="26">
        <f t="shared" si="68"/>
        <v>29808.9</v>
      </c>
      <c r="L100" s="26">
        <f t="shared" si="68"/>
        <v>0</v>
      </c>
      <c r="M100" s="26">
        <f t="shared" si="68"/>
        <v>29808.9</v>
      </c>
      <c r="N100" s="26">
        <f t="shared" si="68"/>
        <v>-20586</v>
      </c>
      <c r="O100" s="26">
        <f t="shared" si="68"/>
        <v>9222.9000000000015</v>
      </c>
      <c r="P100" s="26">
        <f t="shared" si="68"/>
        <v>0</v>
      </c>
      <c r="Q100" s="26">
        <f t="shared" si="68"/>
        <v>9222.9000000000015</v>
      </c>
      <c r="R100" s="26">
        <f t="shared" si="68"/>
        <v>-9222.9</v>
      </c>
      <c r="S100" s="26">
        <f t="shared" si="68"/>
        <v>0</v>
      </c>
    </row>
    <row r="101" spans="1:19" ht="16.5" hidden="1" outlineLevel="1" x14ac:dyDescent="0.25">
      <c r="A101" s="55" t="s">
        <v>57</v>
      </c>
      <c r="B101" s="23" t="s">
        <v>50</v>
      </c>
      <c r="C101" s="23" t="s">
        <v>45</v>
      </c>
      <c r="D101" s="23" t="s">
        <v>10</v>
      </c>
      <c r="E101" s="24" t="s">
        <v>55</v>
      </c>
      <c r="F101" s="23" t="s">
        <v>58</v>
      </c>
      <c r="G101" s="26">
        <v>29808.9</v>
      </c>
      <c r="H101" s="26">
        <v>0</v>
      </c>
      <c r="I101" s="26">
        <v>29808.9</v>
      </c>
      <c r="J101" s="26">
        <v>0</v>
      </c>
      <c r="K101" s="26">
        <v>29808.9</v>
      </c>
      <c r="L101" s="26">
        <v>0</v>
      </c>
      <c r="M101" s="26">
        <v>29808.9</v>
      </c>
      <c r="N101" s="26">
        <v>-20586</v>
      </c>
      <c r="O101" s="26">
        <f>M101+N101</f>
        <v>9222.9000000000015</v>
      </c>
      <c r="P101" s="26">
        <v>0</v>
      </c>
      <c r="Q101" s="26">
        <f>O101+P101</f>
        <v>9222.9000000000015</v>
      </c>
      <c r="R101" s="26">
        <v>-9222.9</v>
      </c>
      <c r="S101" s="26">
        <f>Q101+R101</f>
        <v>0</v>
      </c>
    </row>
    <row r="102" spans="1:19" s="29" customFormat="1" ht="16.5" hidden="1" outlineLevel="1" x14ac:dyDescent="0.25">
      <c r="A102" s="39" t="s">
        <v>63</v>
      </c>
      <c r="B102" s="13">
        <v>904</v>
      </c>
      <c r="C102" s="13">
        <v>10</v>
      </c>
      <c r="D102" s="14" t="s">
        <v>8</v>
      </c>
      <c r="E102" s="20"/>
      <c r="F102" s="47"/>
      <c r="G102" s="17">
        <f t="shared" ref="G102:H102" si="69">G112+G103</f>
        <v>190368.40000000002</v>
      </c>
      <c r="H102" s="17">
        <f t="shared" si="69"/>
        <v>0</v>
      </c>
      <c r="I102" s="17">
        <f t="shared" ref="I102:J102" si="70">I112+I103</f>
        <v>190368.40000000002</v>
      </c>
      <c r="J102" s="17">
        <f t="shared" si="70"/>
        <v>0</v>
      </c>
      <c r="K102" s="17">
        <f t="shared" ref="K102:L102" si="71">K112+K103</f>
        <v>190368.40000000002</v>
      </c>
      <c r="L102" s="17">
        <f t="shared" si="71"/>
        <v>0</v>
      </c>
      <c r="M102" s="17">
        <f t="shared" ref="M102:N102" si="72">M112+M103</f>
        <v>190368.40000000002</v>
      </c>
      <c r="N102" s="64">
        <f t="shared" si="72"/>
        <v>-57677.107750000003</v>
      </c>
      <c r="O102" s="64">
        <f t="shared" ref="O102:P102" si="73">O112+O103</f>
        <v>132691.29225</v>
      </c>
      <c r="P102" s="64">
        <f t="shared" si="73"/>
        <v>0</v>
      </c>
      <c r="Q102" s="64">
        <f t="shared" ref="Q102:R102" si="74">Q112+Q103</f>
        <v>132691.29225</v>
      </c>
      <c r="R102" s="64">
        <f t="shared" si="74"/>
        <v>-132691.29225</v>
      </c>
      <c r="S102" s="84">
        <f t="shared" ref="S102" si="75">S112+S103</f>
        <v>0</v>
      </c>
    </row>
    <row r="103" spans="1:19" s="29" customFormat="1" ht="16.5" hidden="1" outlineLevel="1" x14ac:dyDescent="0.25">
      <c r="A103" s="56" t="s">
        <v>64</v>
      </c>
      <c r="B103" s="28">
        <v>904</v>
      </c>
      <c r="C103" s="28">
        <v>10</v>
      </c>
      <c r="D103" s="14" t="s">
        <v>10</v>
      </c>
      <c r="E103" s="20"/>
      <c r="F103" s="14"/>
      <c r="G103" s="17">
        <f t="shared" ref="G103:S106" si="76">G104</f>
        <v>173963.2</v>
      </c>
      <c r="H103" s="17">
        <f t="shared" si="76"/>
        <v>0</v>
      </c>
      <c r="I103" s="17">
        <f t="shared" si="76"/>
        <v>173963.2</v>
      </c>
      <c r="J103" s="17">
        <f t="shared" si="76"/>
        <v>0</v>
      </c>
      <c r="K103" s="17">
        <f t="shared" si="76"/>
        <v>173963.2</v>
      </c>
      <c r="L103" s="17">
        <f t="shared" si="76"/>
        <v>0</v>
      </c>
      <c r="M103" s="17">
        <f t="shared" si="76"/>
        <v>173963.2</v>
      </c>
      <c r="N103" s="64">
        <f t="shared" si="76"/>
        <v>-57677.107750000003</v>
      </c>
      <c r="O103" s="64">
        <f t="shared" si="76"/>
        <v>116286.09225</v>
      </c>
      <c r="P103" s="64">
        <f t="shared" si="76"/>
        <v>0</v>
      </c>
      <c r="Q103" s="64">
        <f t="shared" si="76"/>
        <v>116286.09225</v>
      </c>
      <c r="R103" s="64">
        <f t="shared" si="76"/>
        <v>-116286.09225</v>
      </c>
      <c r="S103" s="84">
        <f t="shared" si="76"/>
        <v>0</v>
      </c>
    </row>
    <row r="104" spans="1:19" s="29" customFormat="1" ht="16.5" hidden="1" outlineLevel="1" x14ac:dyDescent="0.25">
      <c r="A104" s="56" t="s">
        <v>65</v>
      </c>
      <c r="B104" s="13">
        <v>904</v>
      </c>
      <c r="C104" s="28">
        <v>10</v>
      </c>
      <c r="D104" s="14" t="s">
        <v>10</v>
      </c>
      <c r="E104" s="20" t="s">
        <v>66</v>
      </c>
      <c r="F104" s="41"/>
      <c r="G104" s="17">
        <f t="shared" si="76"/>
        <v>173963.2</v>
      </c>
      <c r="H104" s="17">
        <f t="shared" si="76"/>
        <v>0</v>
      </c>
      <c r="I104" s="17">
        <f t="shared" si="76"/>
        <v>173963.2</v>
      </c>
      <c r="J104" s="17">
        <f t="shared" si="76"/>
        <v>0</v>
      </c>
      <c r="K104" s="17">
        <f t="shared" si="76"/>
        <v>173963.2</v>
      </c>
      <c r="L104" s="17">
        <f t="shared" si="76"/>
        <v>0</v>
      </c>
      <c r="M104" s="17">
        <f t="shared" si="76"/>
        <v>173963.2</v>
      </c>
      <c r="N104" s="64">
        <f t="shared" si="76"/>
        <v>-57677.107750000003</v>
      </c>
      <c r="O104" s="64">
        <f t="shared" si="76"/>
        <v>116286.09225</v>
      </c>
      <c r="P104" s="64">
        <f t="shared" si="76"/>
        <v>0</v>
      </c>
      <c r="Q104" s="64">
        <f t="shared" si="76"/>
        <v>116286.09225</v>
      </c>
      <c r="R104" s="64">
        <f t="shared" si="76"/>
        <v>-116286.09225</v>
      </c>
      <c r="S104" s="84">
        <f t="shared" si="76"/>
        <v>0</v>
      </c>
    </row>
    <row r="105" spans="1:19" s="29" customFormat="1" ht="49.5" hidden="1" outlineLevel="1" x14ac:dyDescent="0.25">
      <c r="A105" s="56" t="s">
        <v>67</v>
      </c>
      <c r="B105" s="14" t="s">
        <v>50</v>
      </c>
      <c r="C105" s="28">
        <v>10</v>
      </c>
      <c r="D105" s="14" t="s">
        <v>10</v>
      </c>
      <c r="E105" s="20" t="s">
        <v>68</v>
      </c>
      <c r="F105" s="48"/>
      <c r="G105" s="17">
        <f t="shared" si="76"/>
        <v>173963.2</v>
      </c>
      <c r="H105" s="17">
        <f t="shared" si="76"/>
        <v>0</v>
      </c>
      <c r="I105" s="17">
        <f t="shared" si="76"/>
        <v>173963.2</v>
      </c>
      <c r="J105" s="17">
        <f t="shared" si="76"/>
        <v>0</v>
      </c>
      <c r="K105" s="17">
        <f t="shared" si="76"/>
        <v>173963.2</v>
      </c>
      <c r="L105" s="17">
        <f t="shared" si="76"/>
        <v>0</v>
      </c>
      <c r="M105" s="17">
        <f t="shared" si="76"/>
        <v>173963.2</v>
      </c>
      <c r="N105" s="64">
        <f t="shared" si="76"/>
        <v>-57677.107750000003</v>
      </c>
      <c r="O105" s="64">
        <f t="shared" si="76"/>
        <v>116286.09225</v>
      </c>
      <c r="P105" s="64">
        <f t="shared" si="76"/>
        <v>0</v>
      </c>
      <c r="Q105" s="64">
        <f t="shared" si="76"/>
        <v>116286.09225</v>
      </c>
      <c r="R105" s="64">
        <f t="shared" si="76"/>
        <v>-116286.09225</v>
      </c>
      <c r="S105" s="17">
        <f t="shared" si="76"/>
        <v>0</v>
      </c>
    </row>
    <row r="106" spans="1:19" s="12" customFormat="1" ht="17.25" hidden="1" outlineLevel="1" x14ac:dyDescent="0.3">
      <c r="A106" s="42" t="s">
        <v>69</v>
      </c>
      <c r="B106" s="33">
        <v>904</v>
      </c>
      <c r="C106" s="33">
        <v>10</v>
      </c>
      <c r="D106" s="34" t="s">
        <v>10</v>
      </c>
      <c r="E106" s="38" t="s">
        <v>70</v>
      </c>
      <c r="F106" s="34"/>
      <c r="G106" s="52">
        <f t="shared" si="76"/>
        <v>173963.2</v>
      </c>
      <c r="H106" s="52">
        <f t="shared" si="76"/>
        <v>0</v>
      </c>
      <c r="I106" s="52">
        <f t="shared" si="76"/>
        <v>173963.2</v>
      </c>
      <c r="J106" s="52">
        <f t="shared" si="76"/>
        <v>0</v>
      </c>
      <c r="K106" s="52">
        <f t="shared" si="76"/>
        <v>173963.2</v>
      </c>
      <c r="L106" s="52">
        <f t="shared" si="76"/>
        <v>0</v>
      </c>
      <c r="M106" s="52">
        <f t="shared" si="76"/>
        <v>173963.2</v>
      </c>
      <c r="N106" s="63">
        <f t="shared" si="76"/>
        <v>-57677.107750000003</v>
      </c>
      <c r="O106" s="63">
        <f t="shared" si="76"/>
        <v>116286.09225</v>
      </c>
      <c r="P106" s="63">
        <f t="shared" si="76"/>
        <v>0</v>
      </c>
      <c r="Q106" s="63">
        <f t="shared" si="76"/>
        <v>116286.09225</v>
      </c>
      <c r="R106" s="63">
        <f t="shared" si="76"/>
        <v>-116286.09225</v>
      </c>
      <c r="S106" s="52">
        <f t="shared" si="76"/>
        <v>0</v>
      </c>
    </row>
    <row r="107" spans="1:19" ht="132" hidden="1" outlineLevel="1" x14ac:dyDescent="0.25">
      <c r="A107" s="55" t="s">
        <v>71</v>
      </c>
      <c r="B107" s="25">
        <v>904</v>
      </c>
      <c r="C107" s="25">
        <v>10</v>
      </c>
      <c r="D107" s="23" t="s">
        <v>10</v>
      </c>
      <c r="E107" s="24" t="s">
        <v>72</v>
      </c>
      <c r="F107" s="46"/>
      <c r="G107" s="26">
        <f t="shared" ref="G107:H107" si="77">G110+G108</f>
        <v>173963.2</v>
      </c>
      <c r="H107" s="26">
        <f t="shared" si="77"/>
        <v>0</v>
      </c>
      <c r="I107" s="26">
        <f t="shared" ref="I107:J107" si="78">I110+I108</f>
        <v>173963.2</v>
      </c>
      <c r="J107" s="26">
        <f t="shared" si="78"/>
        <v>0</v>
      </c>
      <c r="K107" s="26">
        <f t="shared" ref="K107:L107" si="79">K110+K108</f>
        <v>173963.2</v>
      </c>
      <c r="L107" s="26">
        <f t="shared" si="79"/>
        <v>0</v>
      </c>
      <c r="M107" s="26">
        <f t="shared" ref="M107:N107" si="80">M110+M108</f>
        <v>173963.2</v>
      </c>
      <c r="N107" s="65">
        <f t="shared" si="80"/>
        <v>-57677.107750000003</v>
      </c>
      <c r="O107" s="65">
        <f t="shared" ref="O107:P107" si="81">O110+O108</f>
        <v>116286.09225</v>
      </c>
      <c r="P107" s="65">
        <f t="shared" si="81"/>
        <v>0</v>
      </c>
      <c r="Q107" s="65">
        <f t="shared" ref="Q107:R107" si="82">Q110+Q108</f>
        <v>116286.09225</v>
      </c>
      <c r="R107" s="65">
        <f t="shared" si="82"/>
        <v>-116286.09225</v>
      </c>
      <c r="S107" s="26">
        <f t="shared" ref="S107" si="83">S110+S108</f>
        <v>0</v>
      </c>
    </row>
    <row r="108" spans="1:19" s="44" customFormat="1" ht="66" hidden="1" outlineLevel="1" x14ac:dyDescent="0.25">
      <c r="A108" s="55" t="s">
        <v>13</v>
      </c>
      <c r="B108" s="25">
        <v>904</v>
      </c>
      <c r="C108" s="25">
        <v>10</v>
      </c>
      <c r="D108" s="23" t="s">
        <v>10</v>
      </c>
      <c r="E108" s="24" t="s">
        <v>72</v>
      </c>
      <c r="F108" s="25">
        <v>100</v>
      </c>
      <c r="G108" s="26">
        <f t="shared" ref="G108:S108" si="84">G109</f>
        <v>1060.2</v>
      </c>
      <c r="H108" s="26">
        <f t="shared" si="84"/>
        <v>0</v>
      </c>
      <c r="I108" s="26">
        <f t="shared" si="84"/>
        <v>1060.2</v>
      </c>
      <c r="J108" s="26">
        <f t="shared" si="84"/>
        <v>0</v>
      </c>
      <c r="K108" s="26">
        <f t="shared" si="84"/>
        <v>1060.2</v>
      </c>
      <c r="L108" s="26">
        <f t="shared" si="84"/>
        <v>0</v>
      </c>
      <c r="M108" s="26">
        <f t="shared" si="84"/>
        <v>1060.2</v>
      </c>
      <c r="N108" s="26">
        <f t="shared" si="84"/>
        <v>0</v>
      </c>
      <c r="O108" s="26">
        <f t="shared" si="84"/>
        <v>1060.2</v>
      </c>
      <c r="P108" s="26">
        <f t="shared" si="84"/>
        <v>0</v>
      </c>
      <c r="Q108" s="26">
        <f t="shared" si="84"/>
        <v>1060.2</v>
      </c>
      <c r="R108" s="26">
        <f t="shared" si="84"/>
        <v>-1060.2</v>
      </c>
      <c r="S108" s="26">
        <f t="shared" si="84"/>
        <v>0</v>
      </c>
    </row>
    <row r="109" spans="1:19" s="44" customFormat="1" ht="33" hidden="1" outlineLevel="1" x14ac:dyDescent="0.25">
      <c r="A109" s="55" t="s">
        <v>14</v>
      </c>
      <c r="B109" s="25">
        <v>904</v>
      </c>
      <c r="C109" s="25">
        <v>10</v>
      </c>
      <c r="D109" s="23" t="s">
        <v>10</v>
      </c>
      <c r="E109" s="24" t="s">
        <v>72</v>
      </c>
      <c r="F109" s="25">
        <v>120</v>
      </c>
      <c r="G109" s="26">
        <v>1060.2</v>
      </c>
      <c r="H109" s="26">
        <v>0</v>
      </c>
      <c r="I109" s="26">
        <v>1060.2</v>
      </c>
      <c r="J109" s="26">
        <v>0</v>
      </c>
      <c r="K109" s="26">
        <v>1060.2</v>
      </c>
      <c r="L109" s="26">
        <v>0</v>
      </c>
      <c r="M109" s="26">
        <v>1060.2</v>
      </c>
      <c r="N109" s="26">
        <v>0</v>
      </c>
      <c r="O109" s="26">
        <v>1060.2</v>
      </c>
      <c r="P109" s="26">
        <v>0</v>
      </c>
      <c r="Q109" s="26">
        <v>1060.2</v>
      </c>
      <c r="R109" s="26">
        <v>-1060.2</v>
      </c>
      <c r="S109" s="26">
        <f>Q109+R109</f>
        <v>0</v>
      </c>
    </row>
    <row r="110" spans="1:19" ht="33" hidden="1" outlineLevel="1" x14ac:dyDescent="0.25">
      <c r="A110" s="55" t="s">
        <v>33</v>
      </c>
      <c r="B110" s="25">
        <v>904</v>
      </c>
      <c r="C110" s="25">
        <v>10</v>
      </c>
      <c r="D110" s="23" t="s">
        <v>10</v>
      </c>
      <c r="E110" s="24" t="s">
        <v>72</v>
      </c>
      <c r="F110" s="25">
        <v>600</v>
      </c>
      <c r="G110" s="26">
        <f t="shared" ref="G110:S110" si="85">G111</f>
        <v>172903</v>
      </c>
      <c r="H110" s="26">
        <f t="shared" si="85"/>
        <v>0</v>
      </c>
      <c r="I110" s="26">
        <f t="shared" si="85"/>
        <v>172903</v>
      </c>
      <c r="J110" s="26">
        <f t="shared" si="85"/>
        <v>0</v>
      </c>
      <c r="K110" s="26">
        <f t="shared" si="85"/>
        <v>172903</v>
      </c>
      <c r="L110" s="26">
        <f t="shared" si="85"/>
        <v>0</v>
      </c>
      <c r="M110" s="26">
        <f t="shared" si="85"/>
        <v>172903</v>
      </c>
      <c r="N110" s="65">
        <f t="shared" si="85"/>
        <v>-57677.107750000003</v>
      </c>
      <c r="O110" s="65">
        <f t="shared" si="85"/>
        <v>115225.89225</v>
      </c>
      <c r="P110" s="65">
        <f t="shared" si="85"/>
        <v>0</v>
      </c>
      <c r="Q110" s="65">
        <f t="shared" si="85"/>
        <v>115225.89225</v>
      </c>
      <c r="R110" s="65">
        <f t="shared" si="85"/>
        <v>-115225.89225</v>
      </c>
      <c r="S110" s="26">
        <f t="shared" si="85"/>
        <v>0</v>
      </c>
    </row>
    <row r="111" spans="1:19" ht="16.5" hidden="1" outlineLevel="1" x14ac:dyDescent="0.25">
      <c r="A111" s="55" t="s">
        <v>57</v>
      </c>
      <c r="B111" s="25">
        <v>904</v>
      </c>
      <c r="C111" s="25">
        <v>10</v>
      </c>
      <c r="D111" s="23" t="s">
        <v>10</v>
      </c>
      <c r="E111" s="24" t="s">
        <v>72</v>
      </c>
      <c r="F111" s="25">
        <v>620</v>
      </c>
      <c r="G111" s="26">
        <v>172903</v>
      </c>
      <c r="H111" s="26">
        <v>0</v>
      </c>
      <c r="I111" s="26">
        <v>172903</v>
      </c>
      <c r="J111" s="26">
        <v>0</v>
      </c>
      <c r="K111" s="26">
        <v>172903</v>
      </c>
      <c r="L111" s="26">
        <v>0</v>
      </c>
      <c r="M111" s="26">
        <v>172903</v>
      </c>
      <c r="N111" s="65">
        <v>-57677.107750000003</v>
      </c>
      <c r="O111" s="65">
        <f>M111+N111</f>
        <v>115225.89225</v>
      </c>
      <c r="P111" s="65">
        <v>0</v>
      </c>
      <c r="Q111" s="65">
        <f>O111+P111</f>
        <v>115225.89225</v>
      </c>
      <c r="R111" s="65">
        <v>-115225.89225</v>
      </c>
      <c r="S111" s="26">
        <f>Q111+R111</f>
        <v>0</v>
      </c>
    </row>
    <row r="112" spans="1:19" s="29" customFormat="1" ht="16.5" hidden="1" outlineLevel="1" x14ac:dyDescent="0.25">
      <c r="A112" s="56" t="s">
        <v>73</v>
      </c>
      <c r="B112" s="13">
        <v>904</v>
      </c>
      <c r="C112" s="28">
        <v>10</v>
      </c>
      <c r="D112" s="14" t="s">
        <v>18</v>
      </c>
      <c r="E112" s="20"/>
      <c r="F112" s="28"/>
      <c r="G112" s="17">
        <f t="shared" ref="G112:S115" si="86">G113</f>
        <v>16405.2</v>
      </c>
      <c r="H112" s="17">
        <f t="shared" si="86"/>
        <v>0</v>
      </c>
      <c r="I112" s="17">
        <f t="shared" si="86"/>
        <v>16405.2</v>
      </c>
      <c r="J112" s="17">
        <f t="shared" si="86"/>
        <v>0</v>
      </c>
      <c r="K112" s="17">
        <f t="shared" si="86"/>
        <v>16405.2</v>
      </c>
      <c r="L112" s="17">
        <f t="shared" si="86"/>
        <v>0</v>
      </c>
      <c r="M112" s="17">
        <f t="shared" si="86"/>
        <v>16405.2</v>
      </c>
      <c r="N112" s="17">
        <f t="shared" si="86"/>
        <v>0</v>
      </c>
      <c r="O112" s="17">
        <f t="shared" si="86"/>
        <v>16405.2</v>
      </c>
      <c r="P112" s="17">
        <f t="shared" si="86"/>
        <v>0</v>
      </c>
      <c r="Q112" s="17">
        <f t="shared" si="86"/>
        <v>16405.2</v>
      </c>
      <c r="R112" s="17">
        <f t="shared" si="86"/>
        <v>-16405.2</v>
      </c>
      <c r="S112" s="17">
        <f t="shared" si="86"/>
        <v>0</v>
      </c>
    </row>
    <row r="113" spans="1:19" s="29" customFormat="1" ht="17.25" hidden="1" customHeight="1" outlineLevel="1" x14ac:dyDescent="0.25">
      <c r="A113" s="56" t="s">
        <v>47</v>
      </c>
      <c r="B113" s="13">
        <v>904</v>
      </c>
      <c r="C113" s="28">
        <v>10</v>
      </c>
      <c r="D113" s="14" t="s">
        <v>18</v>
      </c>
      <c r="E113" s="20" t="s">
        <v>48</v>
      </c>
      <c r="F113" s="13"/>
      <c r="G113" s="17">
        <f t="shared" si="86"/>
        <v>16405.2</v>
      </c>
      <c r="H113" s="17">
        <f t="shared" si="86"/>
        <v>0</v>
      </c>
      <c r="I113" s="17">
        <f t="shared" si="86"/>
        <v>16405.2</v>
      </c>
      <c r="J113" s="17">
        <f t="shared" si="86"/>
        <v>0</v>
      </c>
      <c r="K113" s="17">
        <f t="shared" si="86"/>
        <v>16405.2</v>
      </c>
      <c r="L113" s="17">
        <f t="shared" si="86"/>
        <v>0</v>
      </c>
      <c r="M113" s="17">
        <f t="shared" si="86"/>
        <v>16405.2</v>
      </c>
      <c r="N113" s="17">
        <f t="shared" si="86"/>
        <v>0</v>
      </c>
      <c r="O113" s="17">
        <f t="shared" si="86"/>
        <v>16405.2</v>
      </c>
      <c r="P113" s="17">
        <f t="shared" si="86"/>
        <v>0</v>
      </c>
      <c r="Q113" s="17">
        <f t="shared" si="86"/>
        <v>16405.2</v>
      </c>
      <c r="R113" s="17">
        <f t="shared" si="86"/>
        <v>-16405.2</v>
      </c>
      <c r="S113" s="17">
        <f t="shared" si="86"/>
        <v>0</v>
      </c>
    </row>
    <row r="114" spans="1:19" s="29" customFormat="1" ht="16.5" hidden="1" outlineLevel="1" x14ac:dyDescent="0.25">
      <c r="A114" s="56" t="s">
        <v>49</v>
      </c>
      <c r="B114" s="14" t="s">
        <v>50</v>
      </c>
      <c r="C114" s="28">
        <v>10</v>
      </c>
      <c r="D114" s="14" t="s">
        <v>18</v>
      </c>
      <c r="E114" s="20" t="s">
        <v>51</v>
      </c>
      <c r="F114" s="14"/>
      <c r="G114" s="17">
        <f t="shared" si="86"/>
        <v>16405.2</v>
      </c>
      <c r="H114" s="17">
        <f t="shared" si="86"/>
        <v>0</v>
      </c>
      <c r="I114" s="17">
        <f t="shared" si="86"/>
        <v>16405.2</v>
      </c>
      <c r="J114" s="17">
        <f t="shared" si="86"/>
        <v>0</v>
      </c>
      <c r="K114" s="17">
        <f t="shared" si="86"/>
        <v>16405.2</v>
      </c>
      <c r="L114" s="17">
        <f t="shared" si="86"/>
        <v>0</v>
      </c>
      <c r="M114" s="17">
        <f t="shared" si="86"/>
        <v>16405.2</v>
      </c>
      <c r="N114" s="17">
        <f t="shared" si="86"/>
        <v>0</v>
      </c>
      <c r="O114" s="17">
        <f t="shared" si="86"/>
        <v>16405.2</v>
      </c>
      <c r="P114" s="17">
        <f t="shared" si="86"/>
        <v>0</v>
      </c>
      <c r="Q114" s="17">
        <f t="shared" si="86"/>
        <v>16405.2</v>
      </c>
      <c r="R114" s="17">
        <f t="shared" si="86"/>
        <v>-16405.2</v>
      </c>
      <c r="S114" s="17">
        <f t="shared" si="86"/>
        <v>0</v>
      </c>
    </row>
    <row r="115" spans="1:19" s="12" customFormat="1" ht="34.5" hidden="1" outlineLevel="1" x14ac:dyDescent="0.3">
      <c r="A115" s="42" t="s">
        <v>52</v>
      </c>
      <c r="B115" s="34" t="s">
        <v>50</v>
      </c>
      <c r="C115" s="33">
        <v>10</v>
      </c>
      <c r="D115" s="34" t="s">
        <v>18</v>
      </c>
      <c r="E115" s="38" t="s">
        <v>53</v>
      </c>
      <c r="F115" s="34"/>
      <c r="G115" s="52">
        <f t="shared" si="86"/>
        <v>16405.2</v>
      </c>
      <c r="H115" s="52">
        <f t="shared" si="86"/>
        <v>0</v>
      </c>
      <c r="I115" s="52">
        <f t="shared" si="86"/>
        <v>16405.2</v>
      </c>
      <c r="J115" s="52">
        <f t="shared" si="86"/>
        <v>0</v>
      </c>
      <c r="K115" s="52">
        <f t="shared" si="86"/>
        <v>16405.2</v>
      </c>
      <c r="L115" s="52">
        <f t="shared" si="86"/>
        <v>0</v>
      </c>
      <c r="M115" s="52">
        <f t="shared" si="86"/>
        <v>16405.2</v>
      </c>
      <c r="N115" s="52">
        <f t="shared" si="86"/>
        <v>0</v>
      </c>
      <c r="O115" s="52">
        <f t="shared" si="86"/>
        <v>16405.2</v>
      </c>
      <c r="P115" s="52">
        <f t="shared" si="86"/>
        <v>0</v>
      </c>
      <c r="Q115" s="52">
        <f t="shared" si="86"/>
        <v>16405.2</v>
      </c>
      <c r="R115" s="52">
        <f t="shared" si="86"/>
        <v>-16405.2</v>
      </c>
      <c r="S115" s="52">
        <f t="shared" si="86"/>
        <v>0</v>
      </c>
    </row>
    <row r="116" spans="1:19" ht="82.5" hidden="1" outlineLevel="1" x14ac:dyDescent="0.25">
      <c r="A116" s="55" t="s">
        <v>74</v>
      </c>
      <c r="B116" s="22">
        <v>904</v>
      </c>
      <c r="C116" s="23" t="s">
        <v>75</v>
      </c>
      <c r="D116" s="23" t="s">
        <v>18</v>
      </c>
      <c r="E116" s="24" t="s">
        <v>76</v>
      </c>
      <c r="F116" s="32"/>
      <c r="G116" s="26">
        <f t="shared" ref="G116:H116" si="87">G119+G117</f>
        <v>16405.2</v>
      </c>
      <c r="H116" s="26">
        <f t="shared" si="87"/>
        <v>0</v>
      </c>
      <c r="I116" s="26">
        <f t="shared" ref="I116:J116" si="88">I119+I117</f>
        <v>16405.2</v>
      </c>
      <c r="J116" s="26">
        <f t="shared" si="88"/>
        <v>0</v>
      </c>
      <c r="K116" s="26">
        <f t="shared" ref="K116:L116" si="89">K119+K117</f>
        <v>16405.2</v>
      </c>
      <c r="L116" s="26">
        <f t="shared" si="89"/>
        <v>0</v>
      </c>
      <c r="M116" s="26">
        <f t="shared" ref="M116:N116" si="90">M119+M117</f>
        <v>16405.2</v>
      </c>
      <c r="N116" s="26">
        <f t="shared" si="90"/>
        <v>0</v>
      </c>
      <c r="O116" s="26">
        <f t="shared" ref="O116:P116" si="91">O119+O117</f>
        <v>16405.2</v>
      </c>
      <c r="P116" s="26">
        <f t="shared" si="91"/>
        <v>0</v>
      </c>
      <c r="Q116" s="26">
        <f t="shared" ref="Q116:R116" si="92">Q119+Q117</f>
        <v>16405.2</v>
      </c>
      <c r="R116" s="26">
        <f t="shared" si="92"/>
        <v>-16405.2</v>
      </c>
      <c r="S116" s="26">
        <f t="shared" ref="S116" si="93">S119+S117</f>
        <v>0</v>
      </c>
    </row>
    <row r="117" spans="1:19" ht="66" hidden="1" outlineLevel="1" x14ac:dyDescent="0.25">
      <c r="A117" s="55" t="s">
        <v>13</v>
      </c>
      <c r="B117" s="22">
        <v>904</v>
      </c>
      <c r="C117" s="23" t="s">
        <v>75</v>
      </c>
      <c r="D117" s="23" t="s">
        <v>18</v>
      </c>
      <c r="E117" s="24" t="s">
        <v>76</v>
      </c>
      <c r="F117" s="25">
        <v>100</v>
      </c>
      <c r="G117" s="26">
        <f t="shared" ref="G117:S117" si="94">G118</f>
        <v>1060.2</v>
      </c>
      <c r="H117" s="26">
        <f t="shared" si="94"/>
        <v>0</v>
      </c>
      <c r="I117" s="26">
        <f t="shared" si="94"/>
        <v>1060.2</v>
      </c>
      <c r="J117" s="26">
        <f t="shared" si="94"/>
        <v>0</v>
      </c>
      <c r="K117" s="26">
        <f t="shared" si="94"/>
        <v>1060.2</v>
      </c>
      <c r="L117" s="26">
        <f t="shared" si="94"/>
        <v>0</v>
      </c>
      <c r="M117" s="26">
        <f t="shared" si="94"/>
        <v>1060.2</v>
      </c>
      <c r="N117" s="26">
        <f t="shared" si="94"/>
        <v>0</v>
      </c>
      <c r="O117" s="26">
        <f t="shared" si="94"/>
        <v>1060.2</v>
      </c>
      <c r="P117" s="26">
        <f t="shared" si="94"/>
        <v>0</v>
      </c>
      <c r="Q117" s="26">
        <f t="shared" si="94"/>
        <v>1060.2</v>
      </c>
      <c r="R117" s="26">
        <f t="shared" si="94"/>
        <v>-1060.2</v>
      </c>
      <c r="S117" s="26">
        <f t="shared" si="94"/>
        <v>0</v>
      </c>
    </row>
    <row r="118" spans="1:19" ht="33" hidden="1" outlineLevel="1" x14ac:dyDescent="0.25">
      <c r="A118" s="55" t="s">
        <v>14</v>
      </c>
      <c r="B118" s="22">
        <v>904</v>
      </c>
      <c r="C118" s="23" t="s">
        <v>75</v>
      </c>
      <c r="D118" s="23" t="s">
        <v>18</v>
      </c>
      <c r="E118" s="24" t="s">
        <v>76</v>
      </c>
      <c r="F118" s="25">
        <v>120</v>
      </c>
      <c r="G118" s="26">
        <v>1060.2</v>
      </c>
      <c r="H118" s="26">
        <v>0</v>
      </c>
      <c r="I118" s="26">
        <v>1060.2</v>
      </c>
      <c r="J118" s="26">
        <v>0</v>
      </c>
      <c r="K118" s="26">
        <v>1060.2</v>
      </c>
      <c r="L118" s="26">
        <v>0</v>
      </c>
      <c r="M118" s="26">
        <v>1060.2</v>
      </c>
      <c r="N118" s="26">
        <v>0</v>
      </c>
      <c r="O118" s="26">
        <v>1060.2</v>
      </c>
      <c r="P118" s="26">
        <v>0</v>
      </c>
      <c r="Q118" s="26">
        <v>1060.2</v>
      </c>
      <c r="R118" s="26">
        <v>-1060.2</v>
      </c>
      <c r="S118" s="26">
        <f>Q118+R118</f>
        <v>0</v>
      </c>
    </row>
    <row r="119" spans="1:19" ht="16.5" hidden="1" outlineLevel="1" x14ac:dyDescent="0.25">
      <c r="A119" s="55" t="s">
        <v>77</v>
      </c>
      <c r="B119" s="22">
        <v>904</v>
      </c>
      <c r="C119" s="23" t="s">
        <v>75</v>
      </c>
      <c r="D119" s="23" t="s">
        <v>18</v>
      </c>
      <c r="E119" s="24" t="s">
        <v>76</v>
      </c>
      <c r="F119" s="23" t="s">
        <v>78</v>
      </c>
      <c r="G119" s="26">
        <f t="shared" ref="G119:S119" si="95">G120</f>
        <v>15345</v>
      </c>
      <c r="H119" s="26">
        <f t="shared" si="95"/>
        <v>0</v>
      </c>
      <c r="I119" s="26">
        <f t="shared" si="95"/>
        <v>15345</v>
      </c>
      <c r="J119" s="26">
        <f t="shared" si="95"/>
        <v>0</v>
      </c>
      <c r="K119" s="26">
        <f t="shared" si="95"/>
        <v>15345</v>
      </c>
      <c r="L119" s="26">
        <f t="shared" si="95"/>
        <v>0</v>
      </c>
      <c r="M119" s="26">
        <f t="shared" si="95"/>
        <v>15345</v>
      </c>
      <c r="N119" s="26">
        <f t="shared" si="95"/>
        <v>0</v>
      </c>
      <c r="O119" s="26">
        <f t="shared" si="95"/>
        <v>15345</v>
      </c>
      <c r="P119" s="26">
        <f t="shared" si="95"/>
        <v>0</v>
      </c>
      <c r="Q119" s="26">
        <f t="shared" si="95"/>
        <v>15345</v>
      </c>
      <c r="R119" s="26">
        <f t="shared" si="95"/>
        <v>-15345</v>
      </c>
      <c r="S119" s="26">
        <f t="shared" si="95"/>
        <v>0</v>
      </c>
    </row>
    <row r="120" spans="1:19" ht="16.5" hidden="1" outlineLevel="1" x14ac:dyDescent="0.25">
      <c r="A120" s="55" t="s">
        <v>79</v>
      </c>
      <c r="B120" s="22">
        <v>904</v>
      </c>
      <c r="C120" s="23" t="s">
        <v>75</v>
      </c>
      <c r="D120" s="23" t="s">
        <v>18</v>
      </c>
      <c r="E120" s="24" t="s">
        <v>76</v>
      </c>
      <c r="F120" s="23" t="s">
        <v>80</v>
      </c>
      <c r="G120" s="26">
        <v>15345</v>
      </c>
      <c r="H120" s="26">
        <v>0</v>
      </c>
      <c r="I120" s="26">
        <v>15345</v>
      </c>
      <c r="J120" s="26">
        <v>0</v>
      </c>
      <c r="K120" s="26">
        <v>15345</v>
      </c>
      <c r="L120" s="26">
        <v>0</v>
      </c>
      <c r="M120" s="26">
        <v>15345</v>
      </c>
      <c r="N120" s="26">
        <v>0</v>
      </c>
      <c r="O120" s="26">
        <v>15345</v>
      </c>
      <c r="P120" s="26">
        <v>0</v>
      </c>
      <c r="Q120" s="26">
        <v>15345</v>
      </c>
      <c r="R120" s="26">
        <v>-15345</v>
      </c>
      <c r="S120" s="26">
        <f>Q120+R120</f>
        <v>0</v>
      </c>
    </row>
    <row r="121" spans="1:19" s="29" customFormat="1" ht="33" hidden="1" outlineLevel="1" x14ac:dyDescent="0.25">
      <c r="A121" s="56" t="s">
        <v>125</v>
      </c>
      <c r="B121" s="28" t="s">
        <v>50</v>
      </c>
      <c r="C121" s="14" t="s">
        <v>126</v>
      </c>
      <c r="D121" s="14" t="s">
        <v>8</v>
      </c>
      <c r="E121" s="20"/>
      <c r="F121" s="13"/>
      <c r="G121" s="17" t="e">
        <f>G122+#REF!+#REF!</f>
        <v>#REF!</v>
      </c>
      <c r="H121" s="17" t="e">
        <f>H122+#REF!+#REF!</f>
        <v>#REF!</v>
      </c>
      <c r="I121" s="17" t="e">
        <f>I122+#REF!+#REF!</f>
        <v>#REF!</v>
      </c>
      <c r="J121" s="17" t="e">
        <f>J122+#REF!+#REF!</f>
        <v>#REF!</v>
      </c>
      <c r="K121" s="17" t="e">
        <f>K122+#REF!+#REF!</f>
        <v>#REF!</v>
      </c>
      <c r="L121" s="17" t="e">
        <f>L122+#REF!+#REF!</f>
        <v>#REF!</v>
      </c>
      <c r="M121" s="17">
        <f t="shared" ref="M121:S121" si="96">M122</f>
        <v>0</v>
      </c>
      <c r="N121" s="64">
        <f t="shared" si="96"/>
        <v>833317.40775000001</v>
      </c>
      <c r="O121" s="64">
        <f t="shared" si="96"/>
        <v>833317.40775000001</v>
      </c>
      <c r="P121" s="64">
        <f t="shared" si="96"/>
        <v>-3136.5948699999999</v>
      </c>
      <c r="Q121" s="64">
        <f t="shared" si="96"/>
        <v>830180.81287999998</v>
      </c>
      <c r="R121" s="64">
        <f t="shared" si="96"/>
        <v>-830180.81287999998</v>
      </c>
      <c r="S121" s="17">
        <f t="shared" si="96"/>
        <v>0</v>
      </c>
    </row>
    <row r="122" spans="1:19" s="29" customFormat="1" ht="16.5" hidden="1" outlineLevel="1" x14ac:dyDescent="0.25">
      <c r="A122" s="56" t="s">
        <v>127</v>
      </c>
      <c r="B122" s="28" t="s">
        <v>50</v>
      </c>
      <c r="C122" s="14" t="s">
        <v>126</v>
      </c>
      <c r="D122" s="14" t="s">
        <v>10</v>
      </c>
      <c r="E122" s="20"/>
      <c r="F122" s="13"/>
      <c r="G122" s="17">
        <f t="shared" ref="G122:S124" si="97">G123</f>
        <v>325697</v>
      </c>
      <c r="H122" s="17">
        <f t="shared" si="97"/>
        <v>0</v>
      </c>
      <c r="I122" s="17">
        <f t="shared" si="97"/>
        <v>325697</v>
      </c>
      <c r="J122" s="17">
        <f t="shared" si="97"/>
        <v>0</v>
      </c>
      <c r="K122" s="17">
        <f t="shared" si="97"/>
        <v>325697</v>
      </c>
      <c r="L122" s="17">
        <f t="shared" si="97"/>
        <v>0</v>
      </c>
      <c r="M122" s="17">
        <f t="shared" si="97"/>
        <v>0</v>
      </c>
      <c r="N122" s="64">
        <f t="shared" ref="N122:S122" si="98">N123+N132</f>
        <v>833317.40775000001</v>
      </c>
      <c r="O122" s="64">
        <f t="shared" si="98"/>
        <v>833317.40775000001</v>
      </c>
      <c r="P122" s="64">
        <f t="shared" si="98"/>
        <v>-3136.5948699999999</v>
      </c>
      <c r="Q122" s="64">
        <f t="shared" si="98"/>
        <v>830180.81287999998</v>
      </c>
      <c r="R122" s="64">
        <f t="shared" si="98"/>
        <v>-830180.81287999998</v>
      </c>
      <c r="S122" s="17">
        <f t="shared" si="98"/>
        <v>0</v>
      </c>
    </row>
    <row r="123" spans="1:19" s="29" customFormat="1" ht="15" hidden="1" customHeight="1" outlineLevel="1" x14ac:dyDescent="0.25">
      <c r="A123" s="56" t="s">
        <v>47</v>
      </c>
      <c r="B123" s="13">
        <v>904</v>
      </c>
      <c r="C123" s="14" t="s">
        <v>126</v>
      </c>
      <c r="D123" s="14" t="s">
        <v>10</v>
      </c>
      <c r="E123" s="20" t="s">
        <v>48</v>
      </c>
      <c r="F123" s="13"/>
      <c r="G123" s="17">
        <f t="shared" si="97"/>
        <v>325697</v>
      </c>
      <c r="H123" s="17">
        <f t="shared" si="97"/>
        <v>0</v>
      </c>
      <c r="I123" s="17">
        <f t="shared" si="97"/>
        <v>325697</v>
      </c>
      <c r="J123" s="17">
        <f t="shared" si="97"/>
        <v>0</v>
      </c>
      <c r="K123" s="17">
        <f t="shared" si="97"/>
        <v>325697</v>
      </c>
      <c r="L123" s="17">
        <f t="shared" si="97"/>
        <v>0</v>
      </c>
      <c r="M123" s="17">
        <f t="shared" si="97"/>
        <v>0</v>
      </c>
      <c r="N123" s="17">
        <f t="shared" si="97"/>
        <v>775640.3</v>
      </c>
      <c r="O123" s="17">
        <f t="shared" si="97"/>
        <v>775640.3</v>
      </c>
      <c r="P123" s="64">
        <f t="shared" si="97"/>
        <v>-3136.5948699999999</v>
      </c>
      <c r="Q123" s="64">
        <f t="shared" si="97"/>
        <v>772503.70513000002</v>
      </c>
      <c r="R123" s="64">
        <f t="shared" si="97"/>
        <v>-772503.70513000002</v>
      </c>
      <c r="S123" s="17">
        <f t="shared" si="97"/>
        <v>0</v>
      </c>
    </row>
    <row r="124" spans="1:19" s="29" customFormat="1" ht="16.5" hidden="1" outlineLevel="1" x14ac:dyDescent="0.25">
      <c r="A124" s="56" t="s">
        <v>49</v>
      </c>
      <c r="B124" s="14" t="s">
        <v>50</v>
      </c>
      <c r="C124" s="14" t="s">
        <v>126</v>
      </c>
      <c r="D124" s="14" t="s">
        <v>10</v>
      </c>
      <c r="E124" s="20" t="s">
        <v>51</v>
      </c>
      <c r="F124" s="14"/>
      <c r="G124" s="17">
        <f t="shared" si="97"/>
        <v>325697</v>
      </c>
      <c r="H124" s="17">
        <f t="shared" si="97"/>
        <v>0</v>
      </c>
      <c r="I124" s="17">
        <f t="shared" si="97"/>
        <v>325697</v>
      </c>
      <c r="J124" s="17">
        <f t="shared" si="97"/>
        <v>0</v>
      </c>
      <c r="K124" s="17">
        <f t="shared" si="97"/>
        <v>325697</v>
      </c>
      <c r="L124" s="17">
        <f t="shared" si="97"/>
        <v>0</v>
      </c>
      <c r="M124" s="17">
        <f t="shared" si="97"/>
        <v>0</v>
      </c>
      <c r="N124" s="17">
        <f t="shared" si="97"/>
        <v>775640.3</v>
      </c>
      <c r="O124" s="17">
        <f t="shared" si="97"/>
        <v>775640.3</v>
      </c>
      <c r="P124" s="64">
        <f t="shared" si="97"/>
        <v>-3136.5948699999999</v>
      </c>
      <c r="Q124" s="64">
        <f t="shared" si="97"/>
        <v>772503.70513000002</v>
      </c>
      <c r="R124" s="64">
        <f t="shared" si="97"/>
        <v>-772503.70513000002</v>
      </c>
      <c r="S124" s="17">
        <f t="shared" si="97"/>
        <v>0</v>
      </c>
    </row>
    <row r="125" spans="1:19" s="12" customFormat="1" ht="34.5" hidden="1" outlineLevel="1" x14ac:dyDescent="0.3">
      <c r="A125" s="42" t="s">
        <v>52</v>
      </c>
      <c r="B125" s="34" t="s">
        <v>50</v>
      </c>
      <c r="C125" s="34" t="s">
        <v>126</v>
      </c>
      <c r="D125" s="34" t="s">
        <v>10</v>
      </c>
      <c r="E125" s="38" t="s">
        <v>53</v>
      </c>
      <c r="F125" s="34"/>
      <c r="G125" s="52">
        <f t="shared" ref="G125:O125" si="99">G126+G129</f>
        <v>325697</v>
      </c>
      <c r="H125" s="52">
        <f t="shared" si="99"/>
        <v>0</v>
      </c>
      <c r="I125" s="52">
        <f t="shared" si="99"/>
        <v>325697</v>
      </c>
      <c r="J125" s="52">
        <f t="shared" si="99"/>
        <v>0</v>
      </c>
      <c r="K125" s="52">
        <f t="shared" si="99"/>
        <v>325697</v>
      </c>
      <c r="L125" s="52">
        <f t="shared" si="99"/>
        <v>0</v>
      </c>
      <c r="M125" s="52">
        <f t="shared" si="99"/>
        <v>0</v>
      </c>
      <c r="N125" s="52">
        <f>N126+N129</f>
        <v>775640.3</v>
      </c>
      <c r="O125" s="52">
        <f t="shared" si="99"/>
        <v>775640.3</v>
      </c>
      <c r="P125" s="63">
        <f>P126+P129</f>
        <v>-3136.5948699999999</v>
      </c>
      <c r="Q125" s="63">
        <f t="shared" ref="Q125:S125" si="100">Q126+Q129</f>
        <v>772503.70513000002</v>
      </c>
      <c r="R125" s="63">
        <f>R126+R129</f>
        <v>-772503.70513000002</v>
      </c>
      <c r="S125" s="52">
        <f t="shared" si="100"/>
        <v>0</v>
      </c>
    </row>
    <row r="126" spans="1:19" ht="181.5" hidden="1" outlineLevel="1" x14ac:dyDescent="0.25">
      <c r="A126" s="55" t="s">
        <v>54</v>
      </c>
      <c r="B126" s="23" t="s">
        <v>50</v>
      </c>
      <c r="C126" s="23" t="s">
        <v>126</v>
      </c>
      <c r="D126" s="23" t="s">
        <v>10</v>
      </c>
      <c r="E126" s="24" t="s">
        <v>55</v>
      </c>
      <c r="F126" s="46"/>
      <c r="G126" s="26">
        <f t="shared" ref="G126:S127" si="101">G127</f>
        <v>101740.7</v>
      </c>
      <c r="H126" s="26">
        <f t="shared" si="101"/>
        <v>0</v>
      </c>
      <c r="I126" s="26">
        <f t="shared" si="101"/>
        <v>101740.7</v>
      </c>
      <c r="J126" s="26">
        <f t="shared" si="101"/>
        <v>0</v>
      </c>
      <c r="K126" s="26">
        <f t="shared" si="101"/>
        <v>101740.7</v>
      </c>
      <c r="L126" s="26">
        <f t="shared" si="101"/>
        <v>0</v>
      </c>
      <c r="M126" s="26">
        <f t="shared" si="101"/>
        <v>0</v>
      </c>
      <c r="N126" s="26">
        <f t="shared" si="101"/>
        <v>464886</v>
      </c>
      <c r="O126" s="26">
        <f t="shared" si="101"/>
        <v>464886</v>
      </c>
      <c r="P126" s="26">
        <f t="shared" si="101"/>
        <v>0</v>
      </c>
      <c r="Q126" s="26">
        <f t="shared" si="101"/>
        <v>464886</v>
      </c>
      <c r="R126" s="26">
        <f t="shared" si="101"/>
        <v>-464886</v>
      </c>
      <c r="S126" s="26">
        <f t="shared" si="101"/>
        <v>0</v>
      </c>
    </row>
    <row r="127" spans="1:19" ht="16.5" hidden="1" outlineLevel="1" x14ac:dyDescent="0.25">
      <c r="A127" s="55" t="s">
        <v>128</v>
      </c>
      <c r="B127" s="23" t="s">
        <v>50</v>
      </c>
      <c r="C127" s="23" t="s">
        <v>126</v>
      </c>
      <c r="D127" s="23" t="s">
        <v>10</v>
      </c>
      <c r="E127" s="24" t="s">
        <v>55</v>
      </c>
      <c r="F127" s="23" t="s">
        <v>129</v>
      </c>
      <c r="G127" s="26">
        <f t="shared" si="101"/>
        <v>101740.7</v>
      </c>
      <c r="H127" s="26">
        <f t="shared" si="101"/>
        <v>0</v>
      </c>
      <c r="I127" s="26">
        <f t="shared" si="101"/>
        <v>101740.7</v>
      </c>
      <c r="J127" s="26">
        <f t="shared" si="101"/>
        <v>0</v>
      </c>
      <c r="K127" s="26">
        <f t="shared" si="101"/>
        <v>101740.7</v>
      </c>
      <c r="L127" s="26">
        <f t="shared" si="101"/>
        <v>0</v>
      </c>
      <c r="M127" s="26">
        <f t="shared" si="101"/>
        <v>0</v>
      </c>
      <c r="N127" s="26">
        <f t="shared" si="101"/>
        <v>464886</v>
      </c>
      <c r="O127" s="26">
        <f t="shared" si="101"/>
        <v>464886</v>
      </c>
      <c r="P127" s="26">
        <f t="shared" si="101"/>
        <v>0</v>
      </c>
      <c r="Q127" s="26">
        <f t="shared" si="101"/>
        <v>464886</v>
      </c>
      <c r="R127" s="26">
        <f t="shared" si="101"/>
        <v>-464886</v>
      </c>
      <c r="S127" s="26">
        <f t="shared" si="101"/>
        <v>0</v>
      </c>
    </row>
    <row r="128" spans="1:19" ht="16.5" hidden="1" outlineLevel="1" x14ac:dyDescent="0.25">
      <c r="A128" s="55" t="s">
        <v>131</v>
      </c>
      <c r="B128" s="23" t="s">
        <v>50</v>
      </c>
      <c r="C128" s="23" t="s">
        <v>126</v>
      </c>
      <c r="D128" s="23" t="s">
        <v>10</v>
      </c>
      <c r="E128" s="24" t="s">
        <v>55</v>
      </c>
      <c r="F128" s="23" t="s">
        <v>130</v>
      </c>
      <c r="G128" s="26">
        <v>101740.7</v>
      </c>
      <c r="H128" s="26">
        <v>0</v>
      </c>
      <c r="I128" s="26">
        <v>101740.7</v>
      </c>
      <c r="J128" s="26">
        <v>0</v>
      </c>
      <c r="K128" s="26">
        <v>101740.7</v>
      </c>
      <c r="L128" s="26">
        <v>0</v>
      </c>
      <c r="M128" s="26">
        <v>0</v>
      </c>
      <c r="N128" s="26">
        <f>71753.4+372546.6+20586</f>
        <v>464886</v>
      </c>
      <c r="O128" s="26">
        <f>M128+N128</f>
        <v>464886</v>
      </c>
      <c r="P128" s="26">
        <v>0</v>
      </c>
      <c r="Q128" s="26">
        <f>O128+P128</f>
        <v>464886</v>
      </c>
      <c r="R128" s="26">
        <v>-464886</v>
      </c>
      <c r="S128" s="26">
        <f>Q128+R128</f>
        <v>0</v>
      </c>
    </row>
    <row r="129" spans="1:21" ht="33" hidden="1" outlineLevel="1" x14ac:dyDescent="0.25">
      <c r="A129" s="55" t="s">
        <v>59</v>
      </c>
      <c r="B129" s="23" t="s">
        <v>50</v>
      </c>
      <c r="C129" s="23" t="s">
        <v>126</v>
      </c>
      <c r="D129" s="23" t="s">
        <v>10</v>
      </c>
      <c r="E129" s="24" t="s">
        <v>60</v>
      </c>
      <c r="F129" s="46"/>
      <c r="G129" s="26">
        <f t="shared" ref="G129:S130" si="102">G130</f>
        <v>223956.3</v>
      </c>
      <c r="H129" s="26">
        <f t="shared" si="102"/>
        <v>0</v>
      </c>
      <c r="I129" s="26">
        <f t="shared" si="102"/>
        <v>223956.3</v>
      </c>
      <c r="J129" s="26">
        <f t="shared" si="102"/>
        <v>0</v>
      </c>
      <c r="K129" s="26">
        <f t="shared" si="102"/>
        <v>223956.3</v>
      </c>
      <c r="L129" s="26">
        <f t="shared" si="102"/>
        <v>0</v>
      </c>
      <c r="M129" s="26">
        <f t="shared" si="102"/>
        <v>0</v>
      </c>
      <c r="N129" s="26">
        <f t="shared" si="102"/>
        <v>310754.3</v>
      </c>
      <c r="O129" s="26">
        <f t="shared" si="102"/>
        <v>310754.3</v>
      </c>
      <c r="P129" s="65">
        <f t="shared" si="102"/>
        <v>-3136.5948699999999</v>
      </c>
      <c r="Q129" s="65">
        <f t="shared" si="102"/>
        <v>307617.70513000002</v>
      </c>
      <c r="R129" s="65">
        <f t="shared" si="102"/>
        <v>-307617.70513000002</v>
      </c>
      <c r="S129" s="26">
        <f t="shared" si="102"/>
        <v>0</v>
      </c>
    </row>
    <row r="130" spans="1:21" ht="16.5" hidden="1" outlineLevel="1" x14ac:dyDescent="0.25">
      <c r="A130" s="55" t="s">
        <v>128</v>
      </c>
      <c r="B130" s="23" t="s">
        <v>50</v>
      </c>
      <c r="C130" s="23" t="s">
        <v>126</v>
      </c>
      <c r="D130" s="23" t="s">
        <v>10</v>
      </c>
      <c r="E130" s="24" t="s">
        <v>60</v>
      </c>
      <c r="F130" s="23" t="s">
        <v>129</v>
      </c>
      <c r="G130" s="26">
        <f t="shared" si="102"/>
        <v>223956.3</v>
      </c>
      <c r="H130" s="26">
        <f t="shared" si="102"/>
        <v>0</v>
      </c>
      <c r="I130" s="26">
        <f t="shared" si="102"/>
        <v>223956.3</v>
      </c>
      <c r="J130" s="26">
        <f t="shared" si="102"/>
        <v>0</v>
      </c>
      <c r="K130" s="26">
        <f t="shared" si="102"/>
        <v>223956.3</v>
      </c>
      <c r="L130" s="26">
        <f t="shared" si="102"/>
        <v>0</v>
      </c>
      <c r="M130" s="26">
        <f t="shared" si="102"/>
        <v>0</v>
      </c>
      <c r="N130" s="26">
        <f t="shared" si="102"/>
        <v>310754.3</v>
      </c>
      <c r="O130" s="26">
        <f t="shared" si="102"/>
        <v>310754.3</v>
      </c>
      <c r="P130" s="65">
        <f t="shared" si="102"/>
        <v>-3136.5948699999999</v>
      </c>
      <c r="Q130" s="65">
        <f t="shared" si="102"/>
        <v>307617.70513000002</v>
      </c>
      <c r="R130" s="65">
        <f t="shared" si="102"/>
        <v>-307617.70513000002</v>
      </c>
      <c r="S130" s="26">
        <f t="shared" si="102"/>
        <v>0</v>
      </c>
    </row>
    <row r="131" spans="1:21" ht="16.5" hidden="1" outlineLevel="1" x14ac:dyDescent="0.25">
      <c r="A131" s="55" t="s">
        <v>131</v>
      </c>
      <c r="B131" s="23" t="s">
        <v>50</v>
      </c>
      <c r="C131" s="23" t="s">
        <v>126</v>
      </c>
      <c r="D131" s="23" t="s">
        <v>10</v>
      </c>
      <c r="E131" s="24" t="s">
        <v>60</v>
      </c>
      <c r="F131" s="23" t="s">
        <v>130</v>
      </c>
      <c r="G131" s="26">
        <v>223956.3</v>
      </c>
      <c r="H131" s="26">
        <v>0</v>
      </c>
      <c r="I131" s="26">
        <v>223956.3</v>
      </c>
      <c r="J131" s="26">
        <v>0</v>
      </c>
      <c r="K131" s="26">
        <v>223956.3</v>
      </c>
      <c r="L131" s="26">
        <v>0</v>
      </c>
      <c r="M131" s="26">
        <v>0</v>
      </c>
      <c r="N131" s="26">
        <f>169319.4+141434.9</f>
        <v>310754.3</v>
      </c>
      <c r="O131" s="26">
        <f>M131+N131</f>
        <v>310754.3</v>
      </c>
      <c r="P131" s="65">
        <v>-3136.5948699999999</v>
      </c>
      <c r="Q131" s="65">
        <f>O131+P131</f>
        <v>307617.70513000002</v>
      </c>
      <c r="R131" s="65">
        <v>-307617.70513000002</v>
      </c>
      <c r="S131" s="26">
        <f>Q131+R131</f>
        <v>0</v>
      </c>
    </row>
    <row r="132" spans="1:21" s="29" customFormat="1" ht="16.5" hidden="1" outlineLevel="1" x14ac:dyDescent="0.25">
      <c r="A132" s="56" t="s">
        <v>65</v>
      </c>
      <c r="B132" s="13">
        <v>904</v>
      </c>
      <c r="C132" s="28">
        <v>14</v>
      </c>
      <c r="D132" s="14" t="s">
        <v>10</v>
      </c>
      <c r="E132" s="20" t="s">
        <v>66</v>
      </c>
      <c r="F132" s="41"/>
      <c r="G132" s="17" t="e">
        <f t="shared" ref="G132:S135" si="103">G133</f>
        <v>#REF!</v>
      </c>
      <c r="H132" s="17" t="e">
        <f t="shared" si="103"/>
        <v>#REF!</v>
      </c>
      <c r="I132" s="17" t="e">
        <f t="shared" si="103"/>
        <v>#REF!</v>
      </c>
      <c r="J132" s="17" t="e">
        <f t="shared" si="103"/>
        <v>#REF!</v>
      </c>
      <c r="K132" s="17" t="e">
        <f t="shared" si="103"/>
        <v>#REF!</v>
      </c>
      <c r="L132" s="17" t="e">
        <f t="shared" si="103"/>
        <v>#REF!</v>
      </c>
      <c r="M132" s="17">
        <f t="shared" si="103"/>
        <v>0</v>
      </c>
      <c r="N132" s="64">
        <f t="shared" si="103"/>
        <v>57677.107750000003</v>
      </c>
      <c r="O132" s="64">
        <f t="shared" si="103"/>
        <v>57677.107750000003</v>
      </c>
      <c r="P132" s="64">
        <f t="shared" si="103"/>
        <v>0</v>
      </c>
      <c r="Q132" s="64">
        <f t="shared" si="103"/>
        <v>57677.107750000003</v>
      </c>
      <c r="R132" s="64">
        <f t="shared" si="103"/>
        <v>-57677.107750000003</v>
      </c>
      <c r="S132" s="17">
        <f t="shared" si="103"/>
        <v>0</v>
      </c>
    </row>
    <row r="133" spans="1:21" s="29" customFormat="1" ht="49.5" hidden="1" outlineLevel="1" x14ac:dyDescent="0.25">
      <c r="A133" s="56" t="s">
        <v>67</v>
      </c>
      <c r="B133" s="14" t="s">
        <v>50</v>
      </c>
      <c r="C133" s="28">
        <v>14</v>
      </c>
      <c r="D133" s="14" t="s">
        <v>10</v>
      </c>
      <c r="E133" s="20" t="s">
        <v>68</v>
      </c>
      <c r="F133" s="48"/>
      <c r="G133" s="17" t="e">
        <f t="shared" si="103"/>
        <v>#REF!</v>
      </c>
      <c r="H133" s="17" t="e">
        <f t="shared" si="103"/>
        <v>#REF!</v>
      </c>
      <c r="I133" s="17" t="e">
        <f t="shared" si="103"/>
        <v>#REF!</v>
      </c>
      <c r="J133" s="17" t="e">
        <f t="shared" si="103"/>
        <v>#REF!</v>
      </c>
      <c r="K133" s="17" t="e">
        <f t="shared" si="103"/>
        <v>#REF!</v>
      </c>
      <c r="L133" s="17" t="e">
        <f t="shared" si="103"/>
        <v>#REF!</v>
      </c>
      <c r="M133" s="17">
        <f t="shared" si="103"/>
        <v>0</v>
      </c>
      <c r="N133" s="64">
        <f t="shared" si="103"/>
        <v>57677.107750000003</v>
      </c>
      <c r="O133" s="64">
        <f t="shared" si="103"/>
        <v>57677.107750000003</v>
      </c>
      <c r="P133" s="64">
        <f t="shared" si="103"/>
        <v>0</v>
      </c>
      <c r="Q133" s="64">
        <f t="shared" si="103"/>
        <v>57677.107750000003</v>
      </c>
      <c r="R133" s="64">
        <f t="shared" si="103"/>
        <v>-57677.107750000003</v>
      </c>
      <c r="S133" s="17">
        <f t="shared" si="103"/>
        <v>0</v>
      </c>
    </row>
    <row r="134" spans="1:21" s="12" customFormat="1" ht="17.25" hidden="1" outlineLevel="1" x14ac:dyDescent="0.3">
      <c r="A134" s="42" t="s">
        <v>69</v>
      </c>
      <c r="B134" s="33">
        <v>904</v>
      </c>
      <c r="C134" s="33">
        <v>14</v>
      </c>
      <c r="D134" s="34" t="s">
        <v>10</v>
      </c>
      <c r="E134" s="38" t="s">
        <v>70</v>
      </c>
      <c r="F134" s="34"/>
      <c r="G134" s="52" t="e">
        <f t="shared" si="103"/>
        <v>#REF!</v>
      </c>
      <c r="H134" s="52" t="e">
        <f t="shared" si="103"/>
        <v>#REF!</v>
      </c>
      <c r="I134" s="52" t="e">
        <f t="shared" si="103"/>
        <v>#REF!</v>
      </c>
      <c r="J134" s="52" t="e">
        <f t="shared" si="103"/>
        <v>#REF!</v>
      </c>
      <c r="K134" s="52" t="e">
        <f t="shared" si="103"/>
        <v>#REF!</v>
      </c>
      <c r="L134" s="52" t="e">
        <f t="shared" si="103"/>
        <v>#REF!</v>
      </c>
      <c r="M134" s="52">
        <f t="shared" si="103"/>
        <v>0</v>
      </c>
      <c r="N134" s="63">
        <f t="shared" si="103"/>
        <v>57677.107750000003</v>
      </c>
      <c r="O134" s="63">
        <f t="shared" si="103"/>
        <v>57677.107750000003</v>
      </c>
      <c r="P134" s="63">
        <f t="shared" si="103"/>
        <v>0</v>
      </c>
      <c r="Q134" s="63">
        <f t="shared" si="103"/>
        <v>57677.107750000003</v>
      </c>
      <c r="R134" s="63">
        <f t="shared" si="103"/>
        <v>-57677.107750000003</v>
      </c>
      <c r="S134" s="52">
        <f t="shared" si="103"/>
        <v>0</v>
      </c>
    </row>
    <row r="135" spans="1:21" ht="115.9" hidden="1" customHeight="1" outlineLevel="1" x14ac:dyDescent="0.25">
      <c r="A135" s="55" t="s">
        <v>71</v>
      </c>
      <c r="B135" s="25">
        <v>904</v>
      </c>
      <c r="C135" s="25">
        <v>14</v>
      </c>
      <c r="D135" s="23" t="s">
        <v>10</v>
      </c>
      <c r="E135" s="24" t="s">
        <v>72</v>
      </c>
      <c r="F135" s="46"/>
      <c r="G135" s="26" t="e">
        <f>G136+#REF!</f>
        <v>#REF!</v>
      </c>
      <c r="H135" s="26" t="e">
        <f>H136+#REF!</f>
        <v>#REF!</v>
      </c>
      <c r="I135" s="26" t="e">
        <f>I136+#REF!</f>
        <v>#REF!</v>
      </c>
      <c r="J135" s="26" t="e">
        <f>J136+#REF!</f>
        <v>#REF!</v>
      </c>
      <c r="K135" s="26" t="e">
        <f>K136+#REF!</f>
        <v>#REF!</v>
      </c>
      <c r="L135" s="26" t="e">
        <f>L136+#REF!</f>
        <v>#REF!</v>
      </c>
      <c r="M135" s="26">
        <f>M136</f>
        <v>0</v>
      </c>
      <c r="N135" s="65">
        <f>N136</f>
        <v>57677.107750000003</v>
      </c>
      <c r="O135" s="65">
        <f t="shared" si="103"/>
        <v>57677.107750000003</v>
      </c>
      <c r="P135" s="65">
        <f>P136</f>
        <v>0</v>
      </c>
      <c r="Q135" s="65">
        <f t="shared" si="103"/>
        <v>57677.107750000003</v>
      </c>
      <c r="R135" s="65">
        <f>R136</f>
        <v>-57677.107750000003</v>
      </c>
      <c r="S135" s="26">
        <f t="shared" si="103"/>
        <v>0</v>
      </c>
    </row>
    <row r="136" spans="1:21" ht="16.5" hidden="1" outlineLevel="1" x14ac:dyDescent="0.25">
      <c r="A136" s="55" t="s">
        <v>128</v>
      </c>
      <c r="B136" s="25">
        <v>904</v>
      </c>
      <c r="C136" s="25">
        <v>14</v>
      </c>
      <c r="D136" s="23" t="s">
        <v>10</v>
      </c>
      <c r="E136" s="24" t="s">
        <v>72</v>
      </c>
      <c r="F136" s="23" t="s">
        <v>129</v>
      </c>
      <c r="G136" s="26">
        <f t="shared" ref="G136:S136" si="104">G137</f>
        <v>172903</v>
      </c>
      <c r="H136" s="26">
        <f t="shared" si="104"/>
        <v>0</v>
      </c>
      <c r="I136" s="26">
        <f t="shared" si="104"/>
        <v>172903</v>
      </c>
      <c r="J136" s="26">
        <f t="shared" si="104"/>
        <v>0</v>
      </c>
      <c r="K136" s="26">
        <f t="shared" si="104"/>
        <v>172903</v>
      </c>
      <c r="L136" s="26">
        <f t="shared" si="104"/>
        <v>0</v>
      </c>
      <c r="M136" s="26">
        <f t="shared" si="104"/>
        <v>0</v>
      </c>
      <c r="N136" s="65">
        <f t="shared" si="104"/>
        <v>57677.107750000003</v>
      </c>
      <c r="O136" s="65">
        <f t="shared" si="104"/>
        <v>57677.107750000003</v>
      </c>
      <c r="P136" s="65">
        <f t="shared" si="104"/>
        <v>0</v>
      </c>
      <c r="Q136" s="65">
        <f t="shared" si="104"/>
        <v>57677.107750000003</v>
      </c>
      <c r="R136" s="65">
        <f t="shared" si="104"/>
        <v>-57677.107750000003</v>
      </c>
      <c r="S136" s="26">
        <f t="shared" si="104"/>
        <v>0</v>
      </c>
    </row>
    <row r="137" spans="1:21" ht="16.5" hidden="1" outlineLevel="1" x14ac:dyDescent="0.25">
      <c r="A137" s="55" t="s">
        <v>131</v>
      </c>
      <c r="B137" s="25">
        <v>904</v>
      </c>
      <c r="C137" s="25">
        <v>14</v>
      </c>
      <c r="D137" s="23" t="s">
        <v>10</v>
      </c>
      <c r="E137" s="24" t="s">
        <v>72</v>
      </c>
      <c r="F137" s="23" t="s">
        <v>130</v>
      </c>
      <c r="G137" s="26">
        <v>172903</v>
      </c>
      <c r="H137" s="26">
        <v>0</v>
      </c>
      <c r="I137" s="26">
        <v>172903</v>
      </c>
      <c r="J137" s="26">
        <v>0</v>
      </c>
      <c r="K137" s="26">
        <v>172903</v>
      </c>
      <c r="L137" s="26">
        <v>0</v>
      </c>
      <c r="M137" s="26">
        <v>0</v>
      </c>
      <c r="N137" s="65">
        <v>57677.107750000003</v>
      </c>
      <c r="O137" s="65">
        <f>M137+N137</f>
        <v>57677.107750000003</v>
      </c>
      <c r="P137" s="65">
        <v>0</v>
      </c>
      <c r="Q137" s="65">
        <f>O137+P137</f>
        <v>57677.107750000003</v>
      </c>
      <c r="R137" s="65">
        <v>-57677.107750000003</v>
      </c>
      <c r="S137" s="26">
        <f>Q137+R137</f>
        <v>0</v>
      </c>
    </row>
    <row r="138" spans="1:21" ht="34.5" collapsed="1" x14ac:dyDescent="0.3">
      <c r="A138" s="42" t="s">
        <v>134</v>
      </c>
      <c r="B138" s="33">
        <v>990</v>
      </c>
      <c r="C138" s="77"/>
      <c r="D138" s="78"/>
      <c r="E138" s="79"/>
      <c r="F138" s="78"/>
      <c r="G138" s="80"/>
      <c r="H138" s="80"/>
      <c r="I138" s="80"/>
      <c r="J138" s="81"/>
      <c r="K138" s="81"/>
      <c r="L138" s="80"/>
      <c r="M138" s="81"/>
      <c r="N138" s="80"/>
      <c r="O138" s="52">
        <v>0</v>
      </c>
      <c r="P138" s="64">
        <f>P159+P174+P213</f>
        <v>44107.145649999999</v>
      </c>
      <c r="Q138" s="63">
        <f>Q159+Q174+Q213+Q139+Q150+Q186+Q194+Q221</f>
        <v>44107.145649999999</v>
      </c>
      <c r="R138" s="63">
        <f>R159+R174+R213+R139+R150+R186+R194+R221</f>
        <v>1256946.6430199998</v>
      </c>
      <c r="S138" s="63">
        <f>S159+S174+S213+S139+S150+S186+S194+S221</f>
        <v>1301053.7886699999</v>
      </c>
    </row>
    <row r="139" spans="1:21" s="37" customFormat="1" ht="17.25" x14ac:dyDescent="0.3">
      <c r="A139" s="75" t="s">
        <v>120</v>
      </c>
      <c r="B139" s="13">
        <v>990</v>
      </c>
      <c r="C139" s="14" t="s">
        <v>38</v>
      </c>
      <c r="D139" s="14" t="s">
        <v>8</v>
      </c>
      <c r="E139" s="33"/>
      <c r="F139" s="28"/>
      <c r="G139" s="17" t="e">
        <f>#REF!</f>
        <v>#REF!</v>
      </c>
      <c r="H139" s="17" t="e">
        <f>#REF!</f>
        <v>#REF!</v>
      </c>
      <c r="I139" s="17">
        <f>I145</f>
        <v>0</v>
      </c>
      <c r="J139" s="17">
        <f t="shared" ref="J139" si="105">J145</f>
        <v>11.6</v>
      </c>
      <c r="K139" s="17">
        <f>K145+K140</f>
        <v>11.6</v>
      </c>
      <c r="L139" s="17">
        <f t="shared" ref="L139:S139" si="106">L145+L140</f>
        <v>0</v>
      </c>
      <c r="M139" s="17">
        <f t="shared" si="106"/>
        <v>11.6</v>
      </c>
      <c r="N139" s="17">
        <f t="shared" si="106"/>
        <v>0</v>
      </c>
      <c r="O139" s="17">
        <f t="shared" si="106"/>
        <v>11.6</v>
      </c>
      <c r="P139" s="17">
        <f t="shared" si="106"/>
        <v>0</v>
      </c>
      <c r="Q139" s="17">
        <f t="shared" si="106"/>
        <v>0</v>
      </c>
      <c r="R139" s="17">
        <f t="shared" si="106"/>
        <v>11.6</v>
      </c>
      <c r="S139" s="17">
        <f t="shared" si="106"/>
        <v>11.6</v>
      </c>
      <c r="U139" s="71"/>
    </row>
    <row r="140" spans="1:21" s="37" customFormat="1" ht="49.5" x14ac:dyDescent="0.25">
      <c r="A140" s="56" t="s">
        <v>123</v>
      </c>
      <c r="B140" s="72">
        <v>990</v>
      </c>
      <c r="C140" s="73" t="s">
        <v>38</v>
      </c>
      <c r="D140" s="14" t="s">
        <v>18</v>
      </c>
      <c r="E140" s="36"/>
      <c r="F140" s="23"/>
      <c r="G140" s="17">
        <f t="shared" ref="G140:H143" si="107">G141</f>
        <v>0</v>
      </c>
      <c r="H140" s="17">
        <f t="shared" si="107"/>
        <v>0</v>
      </c>
      <c r="I140" s="17">
        <f>I141</f>
        <v>0</v>
      </c>
      <c r="J140" s="17">
        <f t="shared" ref="J140:S143" si="108">J141</f>
        <v>11.6</v>
      </c>
      <c r="K140" s="17">
        <f t="shared" si="108"/>
        <v>0</v>
      </c>
      <c r="L140" s="17">
        <f t="shared" si="108"/>
        <v>11.6</v>
      </c>
      <c r="M140" s="17">
        <f t="shared" si="108"/>
        <v>11.6</v>
      </c>
      <c r="N140" s="17">
        <f t="shared" si="108"/>
        <v>0</v>
      </c>
      <c r="O140" s="17">
        <f t="shared" si="108"/>
        <v>11.6</v>
      </c>
      <c r="P140" s="17">
        <f t="shared" si="108"/>
        <v>0</v>
      </c>
      <c r="Q140" s="17">
        <f t="shared" si="108"/>
        <v>0</v>
      </c>
      <c r="R140" s="17">
        <f t="shared" si="108"/>
        <v>11.6</v>
      </c>
      <c r="S140" s="17">
        <f t="shared" si="108"/>
        <v>11.6</v>
      </c>
    </row>
    <row r="141" spans="1:21" s="37" customFormat="1" ht="33" x14ac:dyDescent="0.25">
      <c r="A141" s="66" t="s">
        <v>114</v>
      </c>
      <c r="B141" s="14" t="s">
        <v>143</v>
      </c>
      <c r="C141" s="14" t="s">
        <v>38</v>
      </c>
      <c r="D141" s="14" t="s">
        <v>18</v>
      </c>
      <c r="E141" s="69" t="s">
        <v>113</v>
      </c>
      <c r="F141" s="23"/>
      <c r="G141" s="17">
        <f t="shared" si="107"/>
        <v>0</v>
      </c>
      <c r="H141" s="17">
        <f t="shared" si="107"/>
        <v>0</v>
      </c>
      <c r="I141" s="17">
        <f>I142</f>
        <v>0</v>
      </c>
      <c r="J141" s="17">
        <f t="shared" si="108"/>
        <v>11.6</v>
      </c>
      <c r="K141" s="17">
        <f t="shared" si="108"/>
        <v>0</v>
      </c>
      <c r="L141" s="17">
        <f t="shared" si="108"/>
        <v>11.6</v>
      </c>
      <c r="M141" s="17">
        <f t="shared" si="108"/>
        <v>11.6</v>
      </c>
      <c r="N141" s="17">
        <f t="shared" si="108"/>
        <v>0</v>
      </c>
      <c r="O141" s="17">
        <f t="shared" si="108"/>
        <v>11.6</v>
      </c>
      <c r="P141" s="17">
        <f t="shared" si="108"/>
        <v>0</v>
      </c>
      <c r="Q141" s="17">
        <f t="shared" si="108"/>
        <v>0</v>
      </c>
      <c r="R141" s="17">
        <f t="shared" si="108"/>
        <v>11.6</v>
      </c>
      <c r="S141" s="17">
        <f t="shared" si="108"/>
        <v>11.6</v>
      </c>
    </row>
    <row r="142" spans="1:21" s="37" customFormat="1" ht="82.5" x14ac:dyDescent="0.25">
      <c r="A142" s="67" t="s">
        <v>116</v>
      </c>
      <c r="B142" s="68" t="s">
        <v>143</v>
      </c>
      <c r="C142" s="68" t="s">
        <v>38</v>
      </c>
      <c r="D142" s="68" t="s">
        <v>18</v>
      </c>
      <c r="E142" s="82" t="s">
        <v>115</v>
      </c>
      <c r="F142" s="68"/>
      <c r="G142" s="83">
        <f t="shared" si="107"/>
        <v>0</v>
      </c>
      <c r="H142" s="83">
        <f t="shared" si="107"/>
        <v>0</v>
      </c>
      <c r="I142" s="83">
        <f>I143</f>
        <v>0</v>
      </c>
      <c r="J142" s="83">
        <f t="shared" si="108"/>
        <v>11.6</v>
      </c>
      <c r="K142" s="83">
        <f t="shared" si="108"/>
        <v>0</v>
      </c>
      <c r="L142" s="83">
        <f t="shared" si="108"/>
        <v>11.6</v>
      </c>
      <c r="M142" s="83">
        <f t="shared" si="108"/>
        <v>11.6</v>
      </c>
      <c r="N142" s="83">
        <f t="shared" si="108"/>
        <v>0</v>
      </c>
      <c r="O142" s="83">
        <f t="shared" si="108"/>
        <v>11.6</v>
      </c>
      <c r="P142" s="83">
        <f t="shared" si="108"/>
        <v>0</v>
      </c>
      <c r="Q142" s="83">
        <f t="shared" si="108"/>
        <v>0</v>
      </c>
      <c r="R142" s="83">
        <f t="shared" si="108"/>
        <v>11.6</v>
      </c>
      <c r="S142" s="83">
        <f t="shared" si="108"/>
        <v>11.6</v>
      </c>
    </row>
    <row r="143" spans="1:21" s="37" customFormat="1" ht="66" x14ac:dyDescent="0.25">
      <c r="A143" s="55" t="s">
        <v>13</v>
      </c>
      <c r="B143" s="23" t="s">
        <v>143</v>
      </c>
      <c r="C143" s="23" t="s">
        <v>38</v>
      </c>
      <c r="D143" s="23" t="s">
        <v>18</v>
      </c>
      <c r="E143" s="70" t="s">
        <v>115</v>
      </c>
      <c r="F143" s="23" t="s">
        <v>117</v>
      </c>
      <c r="G143" s="26">
        <f t="shared" si="107"/>
        <v>0</v>
      </c>
      <c r="H143" s="26">
        <f t="shared" si="107"/>
        <v>0</v>
      </c>
      <c r="I143" s="26">
        <f>I144</f>
        <v>0</v>
      </c>
      <c r="J143" s="26">
        <f t="shared" si="108"/>
        <v>11.6</v>
      </c>
      <c r="K143" s="26">
        <f t="shared" si="108"/>
        <v>0</v>
      </c>
      <c r="L143" s="26">
        <f t="shared" si="108"/>
        <v>11.6</v>
      </c>
      <c r="M143" s="26">
        <f t="shared" si="108"/>
        <v>11.6</v>
      </c>
      <c r="N143" s="26">
        <f t="shared" si="108"/>
        <v>0</v>
      </c>
      <c r="O143" s="26">
        <f t="shared" si="108"/>
        <v>11.6</v>
      </c>
      <c r="P143" s="26">
        <f t="shared" si="108"/>
        <v>0</v>
      </c>
      <c r="Q143" s="26">
        <f t="shared" si="108"/>
        <v>0</v>
      </c>
      <c r="R143" s="26">
        <f t="shared" si="108"/>
        <v>11.6</v>
      </c>
      <c r="S143" s="26">
        <f t="shared" si="108"/>
        <v>11.6</v>
      </c>
    </row>
    <row r="144" spans="1:21" s="37" customFormat="1" ht="33" x14ac:dyDescent="0.25">
      <c r="A144" s="55" t="s">
        <v>14</v>
      </c>
      <c r="B144" s="23" t="s">
        <v>143</v>
      </c>
      <c r="C144" s="23" t="s">
        <v>38</v>
      </c>
      <c r="D144" s="23" t="s">
        <v>18</v>
      </c>
      <c r="E144" s="70" t="s">
        <v>115</v>
      </c>
      <c r="F144" s="23" t="s">
        <v>118</v>
      </c>
      <c r="G144" s="26">
        <v>0</v>
      </c>
      <c r="H144" s="26">
        <v>0</v>
      </c>
      <c r="I144" s="26">
        <v>0</v>
      </c>
      <c r="J144" s="26">
        <v>11.6</v>
      </c>
      <c r="K144" s="26">
        <v>0</v>
      </c>
      <c r="L144" s="26">
        <v>11.6</v>
      </c>
      <c r="M144" s="26">
        <f>K144+L144</f>
        <v>11.6</v>
      </c>
      <c r="N144" s="26">
        <v>0</v>
      </c>
      <c r="O144" s="26">
        <f>M144+N144</f>
        <v>11.6</v>
      </c>
      <c r="P144" s="26">
        <v>0</v>
      </c>
      <c r="Q144" s="26">
        <v>0</v>
      </c>
      <c r="R144" s="26">
        <f>11.6</f>
        <v>11.6</v>
      </c>
      <c r="S144" s="26">
        <f>Q144+R144</f>
        <v>11.6</v>
      </c>
    </row>
    <row r="145" spans="1:19" s="37" customFormat="1" ht="16.5" hidden="1" outlineLevel="1" x14ac:dyDescent="0.25">
      <c r="A145" s="74" t="s">
        <v>121</v>
      </c>
      <c r="B145" s="72" t="s">
        <v>36</v>
      </c>
      <c r="C145" s="73" t="s">
        <v>38</v>
      </c>
      <c r="D145" s="73" t="s">
        <v>119</v>
      </c>
      <c r="E145" s="36"/>
      <c r="F145" s="23"/>
      <c r="G145" s="17">
        <f t="shared" ref="G145:H148" si="109">G146</f>
        <v>0</v>
      </c>
      <c r="H145" s="17">
        <f t="shared" si="109"/>
        <v>0</v>
      </c>
      <c r="I145" s="17">
        <f>I146</f>
        <v>0</v>
      </c>
      <c r="J145" s="17">
        <f t="shared" ref="J145:S148" si="110">J146</f>
        <v>11.6</v>
      </c>
      <c r="K145" s="17">
        <f t="shared" si="110"/>
        <v>11.6</v>
      </c>
      <c r="L145" s="17">
        <f t="shared" si="110"/>
        <v>-11.6</v>
      </c>
      <c r="M145" s="17">
        <f t="shared" si="110"/>
        <v>0</v>
      </c>
      <c r="N145" s="17">
        <f t="shared" si="110"/>
        <v>0</v>
      </c>
      <c r="O145" s="17">
        <f t="shared" si="110"/>
        <v>0</v>
      </c>
      <c r="P145" s="17">
        <f t="shared" si="110"/>
        <v>0</v>
      </c>
      <c r="Q145" s="17">
        <f t="shared" si="110"/>
        <v>0</v>
      </c>
      <c r="R145" s="17">
        <f t="shared" si="110"/>
        <v>0</v>
      </c>
      <c r="S145" s="17">
        <f t="shared" si="110"/>
        <v>0</v>
      </c>
    </row>
    <row r="146" spans="1:19" s="37" customFormat="1" ht="33" hidden="1" outlineLevel="1" x14ac:dyDescent="0.25">
      <c r="A146" s="66" t="s">
        <v>114</v>
      </c>
      <c r="B146" s="14" t="s">
        <v>36</v>
      </c>
      <c r="C146" s="14" t="s">
        <v>38</v>
      </c>
      <c r="D146" s="14" t="s">
        <v>119</v>
      </c>
      <c r="E146" s="69" t="s">
        <v>113</v>
      </c>
      <c r="F146" s="23"/>
      <c r="G146" s="17">
        <f t="shared" si="109"/>
        <v>0</v>
      </c>
      <c r="H146" s="17">
        <f t="shared" si="109"/>
        <v>0</v>
      </c>
      <c r="I146" s="17">
        <f>I147</f>
        <v>0</v>
      </c>
      <c r="J146" s="17">
        <f t="shared" si="110"/>
        <v>11.6</v>
      </c>
      <c r="K146" s="17">
        <f t="shared" si="110"/>
        <v>11.6</v>
      </c>
      <c r="L146" s="17">
        <f t="shared" si="110"/>
        <v>-11.6</v>
      </c>
      <c r="M146" s="17">
        <f t="shared" si="110"/>
        <v>0</v>
      </c>
      <c r="N146" s="17">
        <f t="shared" si="110"/>
        <v>0</v>
      </c>
      <c r="O146" s="17">
        <f t="shared" si="110"/>
        <v>0</v>
      </c>
      <c r="P146" s="17">
        <f t="shared" si="110"/>
        <v>0</v>
      </c>
      <c r="Q146" s="17">
        <f t="shared" si="110"/>
        <v>0</v>
      </c>
      <c r="R146" s="17">
        <f t="shared" si="110"/>
        <v>0</v>
      </c>
      <c r="S146" s="17">
        <f t="shared" si="110"/>
        <v>0</v>
      </c>
    </row>
    <row r="147" spans="1:19" s="37" customFormat="1" ht="82.5" hidden="1" outlineLevel="1" x14ac:dyDescent="0.25">
      <c r="A147" s="67" t="s">
        <v>116</v>
      </c>
      <c r="B147" s="68" t="s">
        <v>36</v>
      </c>
      <c r="C147" s="23" t="s">
        <v>38</v>
      </c>
      <c r="D147" s="23" t="s">
        <v>119</v>
      </c>
      <c r="E147" s="70" t="s">
        <v>115</v>
      </c>
      <c r="F147" s="68"/>
      <c r="G147" s="26">
        <f t="shared" si="109"/>
        <v>0</v>
      </c>
      <c r="H147" s="26">
        <f t="shared" si="109"/>
        <v>0</v>
      </c>
      <c r="I147" s="26">
        <f>I148</f>
        <v>0</v>
      </c>
      <c r="J147" s="26">
        <f t="shared" si="110"/>
        <v>11.6</v>
      </c>
      <c r="K147" s="26">
        <f t="shared" si="110"/>
        <v>11.6</v>
      </c>
      <c r="L147" s="26">
        <f t="shared" si="110"/>
        <v>-11.6</v>
      </c>
      <c r="M147" s="26">
        <f t="shared" si="110"/>
        <v>0</v>
      </c>
      <c r="N147" s="26">
        <f t="shared" si="110"/>
        <v>0</v>
      </c>
      <c r="O147" s="26">
        <f t="shared" si="110"/>
        <v>0</v>
      </c>
      <c r="P147" s="26">
        <f t="shared" si="110"/>
        <v>0</v>
      </c>
      <c r="Q147" s="26">
        <f t="shared" si="110"/>
        <v>0</v>
      </c>
      <c r="R147" s="26">
        <f t="shared" si="110"/>
        <v>0</v>
      </c>
      <c r="S147" s="26">
        <f t="shared" si="110"/>
        <v>0</v>
      </c>
    </row>
    <row r="148" spans="1:19" s="37" customFormat="1" ht="66" hidden="1" outlineLevel="1" x14ac:dyDescent="0.25">
      <c r="A148" s="55" t="s">
        <v>13</v>
      </c>
      <c r="B148" s="23" t="s">
        <v>36</v>
      </c>
      <c r="C148" s="23" t="s">
        <v>38</v>
      </c>
      <c r="D148" s="23" t="s">
        <v>119</v>
      </c>
      <c r="E148" s="70" t="s">
        <v>115</v>
      </c>
      <c r="F148" s="23" t="s">
        <v>117</v>
      </c>
      <c r="G148" s="26">
        <f t="shared" si="109"/>
        <v>0</v>
      </c>
      <c r="H148" s="26">
        <f t="shared" si="109"/>
        <v>0</v>
      </c>
      <c r="I148" s="26">
        <f>I149</f>
        <v>0</v>
      </c>
      <c r="J148" s="26">
        <f t="shared" si="110"/>
        <v>11.6</v>
      </c>
      <c r="K148" s="26">
        <f t="shared" si="110"/>
        <v>11.6</v>
      </c>
      <c r="L148" s="26">
        <f t="shared" si="110"/>
        <v>-11.6</v>
      </c>
      <c r="M148" s="26">
        <f t="shared" si="110"/>
        <v>0</v>
      </c>
      <c r="N148" s="26">
        <f t="shared" si="110"/>
        <v>0</v>
      </c>
      <c r="O148" s="26">
        <f t="shared" si="110"/>
        <v>0</v>
      </c>
      <c r="P148" s="26">
        <f t="shared" si="110"/>
        <v>0</v>
      </c>
      <c r="Q148" s="26">
        <f t="shared" si="110"/>
        <v>0</v>
      </c>
      <c r="R148" s="26">
        <f t="shared" si="110"/>
        <v>0</v>
      </c>
      <c r="S148" s="26">
        <f t="shared" si="110"/>
        <v>0</v>
      </c>
    </row>
    <row r="149" spans="1:19" s="37" customFormat="1" ht="33" hidden="1" outlineLevel="1" x14ac:dyDescent="0.25">
      <c r="A149" s="55" t="s">
        <v>14</v>
      </c>
      <c r="B149" s="23" t="s">
        <v>36</v>
      </c>
      <c r="C149" s="23" t="s">
        <v>38</v>
      </c>
      <c r="D149" s="23" t="s">
        <v>119</v>
      </c>
      <c r="E149" s="70" t="s">
        <v>115</v>
      </c>
      <c r="F149" s="23" t="s">
        <v>118</v>
      </c>
      <c r="G149" s="26">
        <v>0</v>
      </c>
      <c r="H149" s="26">
        <v>0</v>
      </c>
      <c r="I149" s="26">
        <v>0</v>
      </c>
      <c r="J149" s="26">
        <v>11.6</v>
      </c>
      <c r="K149" s="26">
        <f>I149+J149</f>
        <v>11.6</v>
      </c>
      <c r="L149" s="26">
        <v>-11.6</v>
      </c>
      <c r="M149" s="26">
        <f>K149+L149</f>
        <v>0</v>
      </c>
      <c r="N149" s="26">
        <v>0</v>
      </c>
      <c r="O149" s="26">
        <f>M149+N149</f>
        <v>0</v>
      </c>
      <c r="P149" s="26">
        <v>0</v>
      </c>
      <c r="Q149" s="26">
        <f>O149+P149</f>
        <v>0</v>
      </c>
      <c r="R149" s="26">
        <v>0</v>
      </c>
      <c r="S149" s="26">
        <f>Q149+R149</f>
        <v>0</v>
      </c>
    </row>
    <row r="150" spans="1:19" s="12" customFormat="1" ht="16.5" collapsed="1" x14ac:dyDescent="0.25">
      <c r="A150" s="54" t="s">
        <v>6</v>
      </c>
      <c r="B150" s="13">
        <v>990</v>
      </c>
      <c r="C150" s="14" t="s">
        <v>7</v>
      </c>
      <c r="D150" s="14" t="s">
        <v>8</v>
      </c>
      <c r="E150" s="15"/>
      <c r="F150" s="16"/>
      <c r="G150" s="17">
        <f t="shared" ref="G150:S153" si="111">G151</f>
        <v>5970.3</v>
      </c>
      <c r="H150" s="17">
        <f t="shared" si="111"/>
        <v>0</v>
      </c>
      <c r="I150" s="17">
        <f t="shared" si="111"/>
        <v>5970.3</v>
      </c>
      <c r="J150" s="17">
        <f t="shared" si="111"/>
        <v>0</v>
      </c>
      <c r="K150" s="17">
        <f t="shared" si="111"/>
        <v>5970.3</v>
      </c>
      <c r="L150" s="17">
        <f t="shared" si="111"/>
        <v>0</v>
      </c>
      <c r="M150" s="17">
        <f t="shared" si="111"/>
        <v>5970.3</v>
      </c>
      <c r="N150" s="17">
        <f t="shared" si="111"/>
        <v>0</v>
      </c>
      <c r="O150" s="17">
        <f t="shared" si="111"/>
        <v>5970.3</v>
      </c>
      <c r="P150" s="17">
        <f t="shared" si="111"/>
        <v>4.2</v>
      </c>
      <c r="Q150" s="17">
        <f t="shared" si="111"/>
        <v>0</v>
      </c>
      <c r="R150" s="17">
        <f t="shared" si="111"/>
        <v>5974.5</v>
      </c>
      <c r="S150" s="17">
        <f t="shared" si="111"/>
        <v>5974.5</v>
      </c>
    </row>
    <row r="151" spans="1:19" s="12" customFormat="1" ht="17.25" x14ac:dyDescent="0.25">
      <c r="A151" s="13" t="s">
        <v>9</v>
      </c>
      <c r="B151" s="13">
        <v>990</v>
      </c>
      <c r="C151" s="14" t="s">
        <v>7</v>
      </c>
      <c r="D151" s="14" t="s">
        <v>10</v>
      </c>
      <c r="E151" s="18"/>
      <c r="F151" s="19"/>
      <c r="G151" s="17">
        <f t="shared" si="111"/>
        <v>5970.3</v>
      </c>
      <c r="H151" s="17">
        <f t="shared" si="111"/>
        <v>0</v>
      </c>
      <c r="I151" s="17">
        <f t="shared" si="111"/>
        <v>5970.3</v>
      </c>
      <c r="J151" s="17">
        <f t="shared" si="111"/>
        <v>0</v>
      </c>
      <c r="K151" s="17">
        <f t="shared" si="111"/>
        <v>5970.3</v>
      </c>
      <c r="L151" s="17">
        <f t="shared" si="111"/>
        <v>0</v>
      </c>
      <c r="M151" s="17">
        <f t="shared" si="111"/>
        <v>5970.3</v>
      </c>
      <c r="N151" s="17">
        <f t="shared" si="111"/>
        <v>0</v>
      </c>
      <c r="O151" s="17">
        <f t="shared" si="111"/>
        <v>5970.3</v>
      </c>
      <c r="P151" s="17">
        <f t="shared" si="111"/>
        <v>4.2</v>
      </c>
      <c r="Q151" s="17">
        <f t="shared" si="111"/>
        <v>0</v>
      </c>
      <c r="R151" s="17">
        <f t="shared" si="111"/>
        <v>5974.5</v>
      </c>
      <c r="S151" s="17">
        <f t="shared" si="111"/>
        <v>5974.5</v>
      </c>
    </row>
    <row r="152" spans="1:19" s="12" customFormat="1" ht="17.25" x14ac:dyDescent="0.25">
      <c r="A152" s="60" t="s">
        <v>92</v>
      </c>
      <c r="B152" s="13">
        <v>990</v>
      </c>
      <c r="C152" s="14" t="s">
        <v>7</v>
      </c>
      <c r="D152" s="14" t="s">
        <v>10</v>
      </c>
      <c r="E152" s="20" t="s">
        <v>94</v>
      </c>
      <c r="F152" s="18"/>
      <c r="G152" s="17">
        <f t="shared" si="111"/>
        <v>5970.3</v>
      </c>
      <c r="H152" s="17">
        <f t="shared" si="111"/>
        <v>0</v>
      </c>
      <c r="I152" s="17">
        <f t="shared" si="111"/>
        <v>5970.3</v>
      </c>
      <c r="J152" s="17">
        <f t="shared" si="111"/>
        <v>0</v>
      </c>
      <c r="K152" s="17">
        <f t="shared" si="111"/>
        <v>5970.3</v>
      </c>
      <c r="L152" s="17">
        <f t="shared" si="111"/>
        <v>0</v>
      </c>
      <c r="M152" s="17">
        <f t="shared" si="111"/>
        <v>5970.3</v>
      </c>
      <c r="N152" s="17">
        <f t="shared" si="111"/>
        <v>0</v>
      </c>
      <c r="O152" s="17">
        <f t="shared" si="111"/>
        <v>5970.3</v>
      </c>
      <c r="P152" s="17">
        <f t="shared" si="111"/>
        <v>4.2</v>
      </c>
      <c r="Q152" s="17">
        <f t="shared" si="111"/>
        <v>0</v>
      </c>
      <c r="R152" s="17">
        <f t="shared" si="111"/>
        <v>5974.5</v>
      </c>
      <c r="S152" s="17">
        <f t="shared" si="111"/>
        <v>5974.5</v>
      </c>
    </row>
    <row r="153" spans="1:19" s="12" customFormat="1" ht="17.25" x14ac:dyDescent="0.25">
      <c r="A153" s="60" t="s">
        <v>93</v>
      </c>
      <c r="B153" s="13">
        <v>990</v>
      </c>
      <c r="C153" s="14" t="s">
        <v>7</v>
      </c>
      <c r="D153" s="14" t="s">
        <v>10</v>
      </c>
      <c r="E153" s="20" t="s">
        <v>95</v>
      </c>
      <c r="F153" s="18"/>
      <c r="G153" s="17">
        <f t="shared" si="111"/>
        <v>5970.3</v>
      </c>
      <c r="H153" s="17">
        <f t="shared" si="111"/>
        <v>0</v>
      </c>
      <c r="I153" s="17">
        <f t="shared" si="111"/>
        <v>5970.3</v>
      </c>
      <c r="J153" s="17">
        <f t="shared" si="111"/>
        <v>0</v>
      </c>
      <c r="K153" s="17">
        <f t="shared" si="111"/>
        <v>5970.3</v>
      </c>
      <c r="L153" s="17">
        <f t="shared" si="111"/>
        <v>0</v>
      </c>
      <c r="M153" s="17">
        <f t="shared" si="111"/>
        <v>5970.3</v>
      </c>
      <c r="N153" s="17">
        <f t="shared" si="111"/>
        <v>0</v>
      </c>
      <c r="O153" s="17">
        <f t="shared" si="111"/>
        <v>5970.3</v>
      </c>
      <c r="P153" s="17">
        <f t="shared" si="111"/>
        <v>4.2</v>
      </c>
      <c r="Q153" s="17">
        <f t="shared" si="111"/>
        <v>0</v>
      </c>
      <c r="R153" s="17">
        <f t="shared" si="111"/>
        <v>5974.5</v>
      </c>
      <c r="S153" s="17">
        <f t="shared" si="111"/>
        <v>5974.5</v>
      </c>
    </row>
    <row r="154" spans="1:19" s="12" customFormat="1" ht="49.5" x14ac:dyDescent="0.25">
      <c r="A154" s="54" t="s">
        <v>11</v>
      </c>
      <c r="B154" s="13">
        <v>990</v>
      </c>
      <c r="C154" s="14" t="s">
        <v>7</v>
      </c>
      <c r="D154" s="14" t="s">
        <v>10</v>
      </c>
      <c r="E154" s="20" t="s">
        <v>12</v>
      </c>
      <c r="F154" s="21"/>
      <c r="G154" s="17">
        <f t="shared" ref="G154:S154" si="112">G155+G157</f>
        <v>5970.3</v>
      </c>
      <c r="H154" s="17">
        <f t="shared" si="112"/>
        <v>0</v>
      </c>
      <c r="I154" s="17">
        <f t="shared" si="112"/>
        <v>5970.3</v>
      </c>
      <c r="J154" s="17">
        <f t="shared" si="112"/>
        <v>0</v>
      </c>
      <c r="K154" s="17">
        <f t="shared" si="112"/>
        <v>5970.3</v>
      </c>
      <c r="L154" s="17">
        <f t="shared" si="112"/>
        <v>0</v>
      </c>
      <c r="M154" s="17">
        <f t="shared" si="112"/>
        <v>5970.3</v>
      </c>
      <c r="N154" s="17">
        <f t="shared" si="112"/>
        <v>0</v>
      </c>
      <c r="O154" s="17">
        <f t="shared" si="112"/>
        <v>5970.3</v>
      </c>
      <c r="P154" s="17">
        <f t="shared" si="112"/>
        <v>4.2</v>
      </c>
      <c r="Q154" s="17">
        <f t="shared" si="112"/>
        <v>0</v>
      </c>
      <c r="R154" s="17">
        <f t="shared" si="112"/>
        <v>5974.5</v>
      </c>
      <c r="S154" s="17">
        <f t="shared" si="112"/>
        <v>5974.5</v>
      </c>
    </row>
    <row r="155" spans="1:19" s="27" customFormat="1" ht="66" x14ac:dyDescent="0.25">
      <c r="A155" s="55" t="s">
        <v>13</v>
      </c>
      <c r="B155" s="23" t="s">
        <v>143</v>
      </c>
      <c r="C155" s="23" t="s">
        <v>7</v>
      </c>
      <c r="D155" s="23" t="s">
        <v>10</v>
      </c>
      <c r="E155" s="24" t="s">
        <v>12</v>
      </c>
      <c r="F155" s="25">
        <v>100</v>
      </c>
      <c r="G155" s="26">
        <f t="shared" ref="G155:S155" si="113">G156</f>
        <v>5549</v>
      </c>
      <c r="H155" s="26">
        <f t="shared" si="113"/>
        <v>0</v>
      </c>
      <c r="I155" s="26">
        <f t="shared" si="113"/>
        <v>5549</v>
      </c>
      <c r="J155" s="26">
        <f t="shared" si="113"/>
        <v>0</v>
      </c>
      <c r="K155" s="26">
        <f t="shared" si="113"/>
        <v>5549</v>
      </c>
      <c r="L155" s="26">
        <f t="shared" si="113"/>
        <v>0</v>
      </c>
      <c r="M155" s="26">
        <f t="shared" si="113"/>
        <v>5549</v>
      </c>
      <c r="N155" s="26">
        <f t="shared" si="113"/>
        <v>0</v>
      </c>
      <c r="O155" s="26">
        <f t="shared" si="113"/>
        <v>5549</v>
      </c>
      <c r="P155" s="26">
        <f t="shared" si="113"/>
        <v>4.2</v>
      </c>
      <c r="Q155" s="26">
        <f t="shared" si="113"/>
        <v>0</v>
      </c>
      <c r="R155" s="26">
        <f t="shared" si="113"/>
        <v>5553.2</v>
      </c>
      <c r="S155" s="26">
        <f t="shared" si="113"/>
        <v>5553.2</v>
      </c>
    </row>
    <row r="156" spans="1:19" s="27" customFormat="1" ht="33" x14ac:dyDescent="0.25">
      <c r="A156" s="55" t="s">
        <v>14</v>
      </c>
      <c r="B156" s="23" t="s">
        <v>143</v>
      </c>
      <c r="C156" s="23" t="s">
        <v>7</v>
      </c>
      <c r="D156" s="23" t="s">
        <v>10</v>
      </c>
      <c r="E156" s="24" t="s">
        <v>12</v>
      </c>
      <c r="F156" s="25">
        <v>120</v>
      </c>
      <c r="G156" s="26">
        <v>5549</v>
      </c>
      <c r="H156" s="26">
        <v>0</v>
      </c>
      <c r="I156" s="26">
        <v>5549</v>
      </c>
      <c r="J156" s="26">
        <v>0</v>
      </c>
      <c r="K156" s="26">
        <v>5549</v>
      </c>
      <c r="L156" s="26">
        <v>0</v>
      </c>
      <c r="M156" s="26">
        <v>5549</v>
      </c>
      <c r="N156" s="26">
        <v>0</v>
      </c>
      <c r="O156" s="26">
        <v>5549</v>
      </c>
      <c r="P156" s="26">
        <v>4.2</v>
      </c>
      <c r="Q156" s="26">
        <v>0</v>
      </c>
      <c r="R156" s="26">
        <v>5553.2</v>
      </c>
      <c r="S156" s="26">
        <f>Q156+R156</f>
        <v>5553.2</v>
      </c>
    </row>
    <row r="157" spans="1:19" s="27" customFormat="1" ht="33" x14ac:dyDescent="0.25">
      <c r="A157" s="43" t="s">
        <v>15</v>
      </c>
      <c r="B157" s="23" t="s">
        <v>143</v>
      </c>
      <c r="C157" s="23" t="s">
        <v>7</v>
      </c>
      <c r="D157" s="23" t="s">
        <v>10</v>
      </c>
      <c r="E157" s="24" t="s">
        <v>12</v>
      </c>
      <c r="F157" s="25">
        <v>200</v>
      </c>
      <c r="G157" s="26">
        <f t="shared" ref="G157:S157" si="114">G158</f>
        <v>421.3</v>
      </c>
      <c r="H157" s="26">
        <f t="shared" si="114"/>
        <v>0</v>
      </c>
      <c r="I157" s="26">
        <f t="shared" si="114"/>
        <v>421.3</v>
      </c>
      <c r="J157" s="26">
        <f t="shared" si="114"/>
        <v>0</v>
      </c>
      <c r="K157" s="26">
        <f t="shared" si="114"/>
        <v>421.3</v>
      </c>
      <c r="L157" s="26">
        <f t="shared" si="114"/>
        <v>0</v>
      </c>
      <c r="M157" s="26">
        <f t="shared" si="114"/>
        <v>421.3</v>
      </c>
      <c r="N157" s="26">
        <f t="shared" si="114"/>
        <v>0</v>
      </c>
      <c r="O157" s="26">
        <f t="shared" si="114"/>
        <v>421.3</v>
      </c>
      <c r="P157" s="26">
        <f t="shared" si="114"/>
        <v>0</v>
      </c>
      <c r="Q157" s="26">
        <f t="shared" si="114"/>
        <v>0</v>
      </c>
      <c r="R157" s="26">
        <f t="shared" si="114"/>
        <v>421.3</v>
      </c>
      <c r="S157" s="26">
        <f t="shared" si="114"/>
        <v>421.3</v>
      </c>
    </row>
    <row r="158" spans="1:19" s="27" customFormat="1" ht="33" x14ac:dyDescent="0.25">
      <c r="A158" s="43" t="s">
        <v>16</v>
      </c>
      <c r="B158" s="23" t="s">
        <v>143</v>
      </c>
      <c r="C158" s="23" t="s">
        <v>7</v>
      </c>
      <c r="D158" s="23" t="s">
        <v>10</v>
      </c>
      <c r="E158" s="24" t="s">
        <v>12</v>
      </c>
      <c r="F158" s="25">
        <v>240</v>
      </c>
      <c r="G158" s="26">
        <v>421.3</v>
      </c>
      <c r="H158" s="26">
        <v>0</v>
      </c>
      <c r="I158" s="26">
        <v>421.3</v>
      </c>
      <c r="J158" s="26">
        <v>0</v>
      </c>
      <c r="K158" s="26">
        <v>421.3</v>
      </c>
      <c r="L158" s="26">
        <v>0</v>
      </c>
      <c r="M158" s="26">
        <v>421.3</v>
      </c>
      <c r="N158" s="26">
        <v>0</v>
      </c>
      <c r="O158" s="26">
        <v>421.3</v>
      </c>
      <c r="P158" s="26">
        <v>0</v>
      </c>
      <c r="Q158" s="26">
        <v>0</v>
      </c>
      <c r="R158" s="26">
        <v>421.3</v>
      </c>
      <c r="S158" s="26">
        <f>Q158+R158</f>
        <v>421.3</v>
      </c>
    </row>
    <row r="159" spans="1:19" ht="16.5" x14ac:dyDescent="0.25">
      <c r="A159" s="39" t="s">
        <v>17</v>
      </c>
      <c r="B159" s="28">
        <v>990</v>
      </c>
      <c r="C159" s="14" t="s">
        <v>18</v>
      </c>
      <c r="D159" s="14" t="s">
        <v>8</v>
      </c>
      <c r="E159" s="28"/>
      <c r="F159" s="13"/>
      <c r="G159" s="80"/>
      <c r="H159" s="80"/>
      <c r="I159" s="80"/>
      <c r="J159" s="81"/>
      <c r="K159" s="81"/>
      <c r="L159" s="80"/>
      <c r="M159" s="81"/>
      <c r="N159" s="80"/>
      <c r="O159" s="17">
        <v>0</v>
      </c>
      <c r="P159" s="17">
        <f t="shared" ref="P159:P163" si="115">P160</f>
        <v>0</v>
      </c>
      <c r="Q159" s="17">
        <v>0</v>
      </c>
      <c r="R159" s="17">
        <v>161975.5</v>
      </c>
      <c r="S159" s="17">
        <v>161975.5</v>
      </c>
    </row>
    <row r="160" spans="1:19" ht="17.25" x14ac:dyDescent="0.3">
      <c r="A160" s="39" t="s">
        <v>19</v>
      </c>
      <c r="B160" s="28">
        <v>990</v>
      </c>
      <c r="C160" s="14" t="s">
        <v>18</v>
      </c>
      <c r="D160" s="14" t="s">
        <v>20</v>
      </c>
      <c r="E160" s="30"/>
      <c r="F160" s="9"/>
      <c r="G160" s="80"/>
      <c r="H160" s="80"/>
      <c r="I160" s="80"/>
      <c r="J160" s="81"/>
      <c r="K160" s="81"/>
      <c r="L160" s="80"/>
      <c r="M160" s="81"/>
      <c r="N160" s="80"/>
      <c r="O160" s="17">
        <v>0</v>
      </c>
      <c r="P160" s="17">
        <f t="shared" si="115"/>
        <v>0</v>
      </c>
      <c r="Q160" s="17">
        <v>0</v>
      </c>
      <c r="R160" s="17">
        <v>161975.5</v>
      </c>
      <c r="S160" s="17">
        <v>161975.5</v>
      </c>
    </row>
    <row r="161" spans="1:19" ht="50.25" x14ac:dyDescent="0.3">
      <c r="A161" s="56" t="s">
        <v>21</v>
      </c>
      <c r="B161" s="28">
        <v>990</v>
      </c>
      <c r="C161" s="14" t="s">
        <v>18</v>
      </c>
      <c r="D161" s="14" t="s">
        <v>20</v>
      </c>
      <c r="E161" s="30" t="s">
        <v>22</v>
      </c>
      <c r="F161" s="10"/>
      <c r="G161" s="80"/>
      <c r="H161" s="80"/>
      <c r="I161" s="80"/>
      <c r="J161" s="81"/>
      <c r="K161" s="81"/>
      <c r="L161" s="80"/>
      <c r="M161" s="81"/>
      <c r="N161" s="80"/>
      <c r="O161" s="17">
        <v>0</v>
      </c>
      <c r="P161" s="17">
        <f t="shared" si="115"/>
        <v>0</v>
      </c>
      <c r="Q161" s="17">
        <v>0</v>
      </c>
      <c r="R161" s="17">
        <v>161975.5</v>
      </c>
      <c r="S161" s="17">
        <v>161975.5</v>
      </c>
    </row>
    <row r="162" spans="1:19" ht="66.75" x14ac:dyDescent="0.3">
      <c r="A162" s="31" t="s">
        <v>23</v>
      </c>
      <c r="B162" s="28">
        <v>990</v>
      </c>
      <c r="C162" s="14" t="s">
        <v>18</v>
      </c>
      <c r="D162" s="14" t="s">
        <v>20</v>
      </c>
      <c r="E162" s="30" t="s">
        <v>24</v>
      </c>
      <c r="F162" s="10"/>
      <c r="G162" s="80"/>
      <c r="H162" s="80"/>
      <c r="I162" s="80"/>
      <c r="J162" s="81"/>
      <c r="K162" s="81"/>
      <c r="L162" s="80"/>
      <c r="M162" s="81"/>
      <c r="N162" s="80"/>
      <c r="O162" s="17">
        <v>0</v>
      </c>
      <c r="P162" s="17">
        <f t="shared" si="115"/>
        <v>0</v>
      </c>
      <c r="Q162" s="17">
        <v>0</v>
      </c>
      <c r="R162" s="17">
        <v>161975.5</v>
      </c>
      <c r="S162" s="17">
        <v>161975.5</v>
      </c>
    </row>
    <row r="163" spans="1:19" ht="33.75" x14ac:dyDescent="0.3">
      <c r="A163" s="56" t="s">
        <v>25</v>
      </c>
      <c r="B163" s="28">
        <v>990</v>
      </c>
      <c r="C163" s="14" t="s">
        <v>18</v>
      </c>
      <c r="D163" s="14" t="s">
        <v>20</v>
      </c>
      <c r="E163" s="30" t="s">
        <v>26</v>
      </c>
      <c r="F163" s="10"/>
      <c r="G163" s="80"/>
      <c r="H163" s="80"/>
      <c r="I163" s="80"/>
      <c r="J163" s="81"/>
      <c r="K163" s="81"/>
      <c r="L163" s="80"/>
      <c r="M163" s="81"/>
      <c r="N163" s="80"/>
      <c r="O163" s="17">
        <v>0</v>
      </c>
      <c r="P163" s="17">
        <f t="shared" si="115"/>
        <v>0</v>
      </c>
      <c r="Q163" s="17">
        <v>0</v>
      </c>
      <c r="R163" s="17">
        <v>161975.5</v>
      </c>
      <c r="S163" s="17">
        <v>161975.5</v>
      </c>
    </row>
    <row r="164" spans="1:19" ht="99" x14ac:dyDescent="0.25">
      <c r="A164" s="56" t="s">
        <v>27</v>
      </c>
      <c r="B164" s="28">
        <v>990</v>
      </c>
      <c r="C164" s="14" t="s">
        <v>18</v>
      </c>
      <c r="D164" s="14" t="s">
        <v>20</v>
      </c>
      <c r="E164" s="30" t="s">
        <v>28</v>
      </c>
      <c r="F164" s="32"/>
      <c r="G164" s="80"/>
      <c r="H164" s="80"/>
      <c r="I164" s="80"/>
      <c r="J164" s="81"/>
      <c r="K164" s="81"/>
      <c r="L164" s="80"/>
      <c r="M164" s="81"/>
      <c r="N164" s="80"/>
      <c r="O164" s="17">
        <v>0</v>
      </c>
      <c r="P164" s="17">
        <f>P165</f>
        <v>0</v>
      </c>
      <c r="Q164" s="17">
        <v>0</v>
      </c>
      <c r="R164" s="17">
        <v>161975.5</v>
      </c>
      <c r="S164" s="17">
        <v>161975.5</v>
      </c>
    </row>
    <row r="165" spans="1:19" ht="17.25" x14ac:dyDescent="0.3">
      <c r="A165" s="42" t="s">
        <v>29</v>
      </c>
      <c r="B165" s="33">
        <v>990</v>
      </c>
      <c r="C165" s="34" t="s">
        <v>18</v>
      </c>
      <c r="D165" s="34" t="s">
        <v>20</v>
      </c>
      <c r="E165" s="35" t="s">
        <v>30</v>
      </c>
      <c r="F165" s="32"/>
      <c r="G165" s="80"/>
      <c r="H165" s="80"/>
      <c r="I165" s="80"/>
      <c r="J165" s="81"/>
      <c r="K165" s="81"/>
      <c r="L165" s="80"/>
      <c r="M165" s="81"/>
      <c r="N165" s="80"/>
      <c r="O165" s="52">
        <f t="shared" ref="O165:P165" si="116">O166</f>
        <v>0</v>
      </c>
      <c r="P165" s="52">
        <f t="shared" si="116"/>
        <v>0</v>
      </c>
      <c r="Q165" s="52">
        <v>0</v>
      </c>
      <c r="R165" s="52">
        <v>73323.3</v>
      </c>
      <c r="S165" s="52">
        <v>73323.3</v>
      </c>
    </row>
    <row r="166" spans="1:19" ht="33" x14ac:dyDescent="0.25">
      <c r="A166" s="43" t="s">
        <v>15</v>
      </c>
      <c r="B166" s="25">
        <v>990</v>
      </c>
      <c r="C166" s="23" t="s">
        <v>18</v>
      </c>
      <c r="D166" s="23" t="s">
        <v>20</v>
      </c>
      <c r="E166" s="36" t="s">
        <v>30</v>
      </c>
      <c r="F166" s="25">
        <v>200</v>
      </c>
      <c r="G166" s="80"/>
      <c r="H166" s="80"/>
      <c r="I166" s="80"/>
      <c r="J166" s="81"/>
      <c r="K166" s="81"/>
      <c r="L166" s="80"/>
      <c r="M166" s="81"/>
      <c r="N166" s="80"/>
      <c r="O166" s="26">
        <f t="shared" ref="O166:P166" si="117" xml:space="preserve"> O167</f>
        <v>0</v>
      </c>
      <c r="P166" s="26">
        <f t="shared" si="117"/>
        <v>0</v>
      </c>
      <c r="Q166" s="26">
        <v>0</v>
      </c>
      <c r="R166" s="26">
        <v>73323.3</v>
      </c>
      <c r="S166" s="26">
        <v>73323.3</v>
      </c>
    </row>
    <row r="167" spans="1:19" ht="33" x14ac:dyDescent="0.25">
      <c r="A167" s="43" t="s">
        <v>16</v>
      </c>
      <c r="B167" s="25">
        <v>990</v>
      </c>
      <c r="C167" s="23" t="s">
        <v>18</v>
      </c>
      <c r="D167" s="23" t="s">
        <v>20</v>
      </c>
      <c r="E167" s="36" t="s">
        <v>30</v>
      </c>
      <c r="F167" s="25">
        <v>240</v>
      </c>
      <c r="G167" s="80"/>
      <c r="H167" s="80"/>
      <c r="I167" s="80"/>
      <c r="J167" s="81"/>
      <c r="K167" s="81"/>
      <c r="L167" s="80"/>
      <c r="M167" s="81"/>
      <c r="N167" s="80"/>
      <c r="O167" s="26">
        <v>0</v>
      </c>
      <c r="P167" s="26">
        <v>0</v>
      </c>
      <c r="Q167" s="26">
        <v>0</v>
      </c>
      <c r="R167" s="26">
        <v>73323.3</v>
      </c>
      <c r="S167" s="26">
        <v>73323.3</v>
      </c>
    </row>
    <row r="168" spans="1:19" ht="17.25" x14ac:dyDescent="0.3">
      <c r="A168" s="42" t="s">
        <v>31</v>
      </c>
      <c r="B168" s="33">
        <v>990</v>
      </c>
      <c r="C168" s="34" t="s">
        <v>18</v>
      </c>
      <c r="D168" s="34" t="s">
        <v>20</v>
      </c>
      <c r="E168" s="35" t="s">
        <v>32</v>
      </c>
      <c r="F168" s="10"/>
      <c r="G168" s="80"/>
      <c r="H168" s="80"/>
      <c r="I168" s="80"/>
      <c r="J168" s="81"/>
      <c r="K168" s="81"/>
      <c r="L168" s="80"/>
      <c r="M168" s="81"/>
      <c r="N168" s="80"/>
      <c r="O168" s="26"/>
      <c r="P168" s="26"/>
      <c r="Q168" s="52">
        <v>0</v>
      </c>
      <c r="R168" s="52">
        <v>84510.9</v>
      </c>
      <c r="S168" s="52">
        <v>84510.9</v>
      </c>
    </row>
    <row r="169" spans="1:19" ht="33" x14ac:dyDescent="0.25">
      <c r="A169" s="55" t="s">
        <v>33</v>
      </c>
      <c r="B169" s="25">
        <v>990</v>
      </c>
      <c r="C169" s="23" t="s">
        <v>18</v>
      </c>
      <c r="D169" s="23" t="s">
        <v>20</v>
      </c>
      <c r="E169" s="36" t="s">
        <v>32</v>
      </c>
      <c r="F169" s="25">
        <v>600</v>
      </c>
      <c r="G169" s="80"/>
      <c r="H169" s="80"/>
      <c r="I169" s="80"/>
      <c r="J169" s="81"/>
      <c r="K169" s="81"/>
      <c r="L169" s="80"/>
      <c r="M169" s="81"/>
      <c r="N169" s="80"/>
      <c r="O169" s="26"/>
      <c r="P169" s="26"/>
      <c r="Q169" s="26">
        <v>0</v>
      </c>
      <c r="R169" s="26">
        <v>84510.9</v>
      </c>
      <c r="S169" s="26">
        <v>84510.9</v>
      </c>
    </row>
    <row r="170" spans="1:19" ht="16.5" x14ac:dyDescent="0.25">
      <c r="A170" s="55" t="s">
        <v>34</v>
      </c>
      <c r="B170" s="25">
        <v>990</v>
      </c>
      <c r="C170" s="23" t="s">
        <v>18</v>
      </c>
      <c r="D170" s="23" t="s">
        <v>20</v>
      </c>
      <c r="E170" s="36" t="s">
        <v>32</v>
      </c>
      <c r="F170" s="25">
        <v>610</v>
      </c>
      <c r="G170" s="80"/>
      <c r="H170" s="80"/>
      <c r="I170" s="80"/>
      <c r="J170" s="81"/>
      <c r="K170" s="81"/>
      <c r="L170" s="80"/>
      <c r="M170" s="81"/>
      <c r="N170" s="80"/>
      <c r="O170" s="26"/>
      <c r="P170" s="26"/>
      <c r="Q170" s="26">
        <v>0</v>
      </c>
      <c r="R170" s="26">
        <v>84510.9</v>
      </c>
      <c r="S170" s="26">
        <v>84510.9</v>
      </c>
    </row>
    <row r="171" spans="1:19" ht="17.25" x14ac:dyDescent="0.3">
      <c r="A171" s="42" t="s">
        <v>83</v>
      </c>
      <c r="B171" s="33">
        <v>990</v>
      </c>
      <c r="C171" s="34" t="s">
        <v>18</v>
      </c>
      <c r="D171" s="34" t="s">
        <v>20</v>
      </c>
      <c r="E171" s="35" t="s">
        <v>35</v>
      </c>
      <c r="F171" s="10"/>
      <c r="G171" s="80"/>
      <c r="H171" s="80"/>
      <c r="I171" s="80"/>
      <c r="J171" s="81"/>
      <c r="K171" s="81"/>
      <c r="L171" s="80"/>
      <c r="M171" s="81"/>
      <c r="N171" s="80"/>
      <c r="O171" s="26"/>
      <c r="P171" s="26"/>
      <c r="Q171" s="52">
        <v>0</v>
      </c>
      <c r="R171" s="52">
        <v>4141.3</v>
      </c>
      <c r="S171" s="52">
        <v>4141.3</v>
      </c>
    </row>
    <row r="172" spans="1:19" ht="33" x14ac:dyDescent="0.25">
      <c r="A172" s="43" t="s">
        <v>15</v>
      </c>
      <c r="B172" s="25">
        <v>990</v>
      </c>
      <c r="C172" s="23" t="s">
        <v>18</v>
      </c>
      <c r="D172" s="23" t="s">
        <v>20</v>
      </c>
      <c r="E172" s="36" t="s">
        <v>35</v>
      </c>
      <c r="F172" s="25">
        <v>200</v>
      </c>
      <c r="G172" s="80"/>
      <c r="H172" s="80"/>
      <c r="I172" s="80"/>
      <c r="J172" s="81"/>
      <c r="K172" s="81"/>
      <c r="L172" s="80"/>
      <c r="M172" s="81"/>
      <c r="N172" s="80"/>
      <c r="O172" s="26"/>
      <c r="P172" s="26"/>
      <c r="Q172" s="26">
        <v>0</v>
      </c>
      <c r="R172" s="26">
        <v>4141.3</v>
      </c>
      <c r="S172" s="26">
        <v>4141.3</v>
      </c>
    </row>
    <row r="173" spans="1:19" ht="33" x14ac:dyDescent="0.25">
      <c r="A173" s="43" t="s">
        <v>16</v>
      </c>
      <c r="B173" s="25">
        <v>990</v>
      </c>
      <c r="C173" s="23" t="s">
        <v>18</v>
      </c>
      <c r="D173" s="23" t="s">
        <v>20</v>
      </c>
      <c r="E173" s="36" t="s">
        <v>35</v>
      </c>
      <c r="F173" s="25">
        <v>240</v>
      </c>
      <c r="G173" s="80"/>
      <c r="H173" s="80"/>
      <c r="I173" s="80"/>
      <c r="J173" s="81"/>
      <c r="K173" s="81"/>
      <c r="L173" s="80"/>
      <c r="M173" s="81"/>
      <c r="N173" s="80"/>
      <c r="O173" s="26"/>
      <c r="P173" s="26"/>
      <c r="Q173" s="26">
        <v>0</v>
      </c>
      <c r="R173" s="26">
        <v>4141.3</v>
      </c>
      <c r="S173" s="26">
        <v>4141.3</v>
      </c>
    </row>
    <row r="174" spans="1:19" ht="16.5" x14ac:dyDescent="0.25">
      <c r="A174" s="56" t="s">
        <v>135</v>
      </c>
      <c r="B174" s="28">
        <v>990</v>
      </c>
      <c r="C174" s="14" t="s">
        <v>37</v>
      </c>
      <c r="D174" s="14" t="s">
        <v>8</v>
      </c>
      <c r="E174" s="30" t="s">
        <v>136</v>
      </c>
      <c r="F174" s="25"/>
      <c r="G174" s="80"/>
      <c r="H174" s="80"/>
      <c r="I174" s="80"/>
      <c r="J174" s="81"/>
      <c r="K174" s="81"/>
      <c r="L174" s="80"/>
      <c r="M174" s="81"/>
      <c r="N174" s="80"/>
      <c r="O174" s="17">
        <f t="shared" ref="O174:S178" si="118">O175</f>
        <v>0</v>
      </c>
      <c r="P174" s="64">
        <f>P175</f>
        <v>38533.984909999999</v>
      </c>
      <c r="Q174" s="64">
        <f>Q175</f>
        <v>38533.984909999999</v>
      </c>
      <c r="R174" s="64">
        <f>R175</f>
        <v>239592.71508999998</v>
      </c>
      <c r="S174" s="17">
        <f>S175</f>
        <v>278126.69999999995</v>
      </c>
    </row>
    <row r="175" spans="1:19" ht="16.5" x14ac:dyDescent="0.25">
      <c r="A175" s="56" t="s">
        <v>39</v>
      </c>
      <c r="B175" s="28">
        <v>990</v>
      </c>
      <c r="C175" s="14" t="s">
        <v>37</v>
      </c>
      <c r="D175" s="14" t="s">
        <v>10</v>
      </c>
      <c r="E175" s="20"/>
      <c r="F175" s="40"/>
      <c r="G175" s="80"/>
      <c r="H175" s="80"/>
      <c r="I175" s="80"/>
      <c r="J175" s="81"/>
      <c r="K175" s="81"/>
      <c r="L175" s="80"/>
      <c r="M175" s="81"/>
      <c r="N175" s="80"/>
      <c r="O175" s="17">
        <f t="shared" si="118"/>
        <v>0</v>
      </c>
      <c r="P175" s="64">
        <f t="shared" si="118"/>
        <v>38533.984909999999</v>
      </c>
      <c r="Q175" s="64">
        <f t="shared" si="118"/>
        <v>38533.984909999999</v>
      </c>
      <c r="R175" s="64">
        <f t="shared" si="118"/>
        <v>239592.71508999998</v>
      </c>
      <c r="S175" s="17">
        <f t="shared" si="118"/>
        <v>278126.69999999995</v>
      </c>
    </row>
    <row r="176" spans="1:19" ht="49.5" x14ac:dyDescent="0.25">
      <c r="A176" s="56" t="s">
        <v>21</v>
      </c>
      <c r="B176" s="28">
        <v>990</v>
      </c>
      <c r="C176" s="14" t="s">
        <v>37</v>
      </c>
      <c r="D176" s="14" t="s">
        <v>10</v>
      </c>
      <c r="E176" s="30" t="s">
        <v>22</v>
      </c>
      <c r="F176" s="41"/>
      <c r="G176" s="80"/>
      <c r="H176" s="80"/>
      <c r="I176" s="80"/>
      <c r="J176" s="81"/>
      <c r="K176" s="81"/>
      <c r="L176" s="80"/>
      <c r="M176" s="81"/>
      <c r="N176" s="80"/>
      <c r="O176" s="17">
        <f t="shared" si="118"/>
        <v>0</v>
      </c>
      <c r="P176" s="64">
        <f t="shared" si="118"/>
        <v>38533.984909999999</v>
      </c>
      <c r="Q176" s="64">
        <f t="shared" si="118"/>
        <v>38533.984909999999</v>
      </c>
      <c r="R176" s="64">
        <f t="shared" si="118"/>
        <v>239592.71508999998</v>
      </c>
      <c r="S176" s="17">
        <f t="shared" si="118"/>
        <v>278126.69999999995</v>
      </c>
    </row>
    <row r="177" spans="1:19" ht="66" x14ac:dyDescent="0.25">
      <c r="A177" s="31" t="s">
        <v>23</v>
      </c>
      <c r="B177" s="28">
        <v>990</v>
      </c>
      <c r="C177" s="14" t="s">
        <v>37</v>
      </c>
      <c r="D177" s="14" t="s">
        <v>10</v>
      </c>
      <c r="E177" s="30" t="s">
        <v>24</v>
      </c>
      <c r="F177" s="41"/>
      <c r="G177" s="80"/>
      <c r="H177" s="80"/>
      <c r="I177" s="80"/>
      <c r="J177" s="81"/>
      <c r="K177" s="81"/>
      <c r="L177" s="80"/>
      <c r="M177" s="81"/>
      <c r="N177" s="80"/>
      <c r="O177" s="17">
        <f t="shared" si="118"/>
        <v>0</v>
      </c>
      <c r="P177" s="64">
        <f t="shared" si="118"/>
        <v>38533.984909999999</v>
      </c>
      <c r="Q177" s="64">
        <f t="shared" si="118"/>
        <v>38533.984909999999</v>
      </c>
      <c r="R177" s="64">
        <f t="shared" si="118"/>
        <v>239592.71508999998</v>
      </c>
      <c r="S177" s="17">
        <f t="shared" si="118"/>
        <v>278126.69999999995</v>
      </c>
    </row>
    <row r="178" spans="1:19" ht="33" x14ac:dyDescent="0.25">
      <c r="A178" s="56" t="s">
        <v>25</v>
      </c>
      <c r="B178" s="28">
        <v>990</v>
      </c>
      <c r="C178" s="14" t="s">
        <v>37</v>
      </c>
      <c r="D178" s="14" t="s">
        <v>10</v>
      </c>
      <c r="E178" s="30" t="s">
        <v>26</v>
      </c>
      <c r="F178" s="41"/>
      <c r="G178" s="80"/>
      <c r="H178" s="80"/>
      <c r="I178" s="80"/>
      <c r="J178" s="81"/>
      <c r="K178" s="81"/>
      <c r="L178" s="80"/>
      <c r="M178" s="81"/>
      <c r="N178" s="80"/>
      <c r="O178" s="17">
        <f t="shared" si="118"/>
        <v>0</v>
      </c>
      <c r="P178" s="64">
        <f t="shared" si="118"/>
        <v>38533.984909999999</v>
      </c>
      <c r="Q178" s="64">
        <f t="shared" si="118"/>
        <v>38533.984909999999</v>
      </c>
      <c r="R178" s="64">
        <f t="shared" si="118"/>
        <v>239592.71508999998</v>
      </c>
      <c r="S178" s="17">
        <f t="shared" si="118"/>
        <v>278126.69999999995</v>
      </c>
    </row>
    <row r="179" spans="1:19" ht="99" x14ac:dyDescent="0.25">
      <c r="A179" s="56" t="s">
        <v>27</v>
      </c>
      <c r="B179" s="28">
        <v>990</v>
      </c>
      <c r="C179" s="14" t="s">
        <v>37</v>
      </c>
      <c r="D179" s="14" t="s">
        <v>10</v>
      </c>
      <c r="E179" s="30" t="s">
        <v>28</v>
      </c>
      <c r="F179" s="13"/>
      <c r="G179" s="80"/>
      <c r="H179" s="80"/>
      <c r="I179" s="80"/>
      <c r="J179" s="81"/>
      <c r="K179" s="81"/>
      <c r="L179" s="80"/>
      <c r="M179" s="81"/>
      <c r="N179" s="80"/>
      <c r="O179" s="17">
        <f>O180</f>
        <v>0</v>
      </c>
      <c r="P179" s="64">
        <f>P180</f>
        <v>38533.984909999999</v>
      </c>
      <c r="Q179" s="64">
        <f>Q180</f>
        <v>38533.984909999999</v>
      </c>
      <c r="R179" s="64">
        <f>R180+R183</f>
        <v>239592.71508999998</v>
      </c>
      <c r="S179" s="17">
        <f>S180+S183</f>
        <v>278126.69999999995</v>
      </c>
    </row>
    <row r="180" spans="1:19" ht="51.75" x14ac:dyDescent="0.3">
      <c r="A180" s="42" t="s">
        <v>40</v>
      </c>
      <c r="B180" s="33">
        <v>990</v>
      </c>
      <c r="C180" s="34" t="s">
        <v>37</v>
      </c>
      <c r="D180" s="34" t="s">
        <v>10</v>
      </c>
      <c r="E180" s="35" t="s">
        <v>41</v>
      </c>
      <c r="F180" s="10"/>
      <c r="G180" s="80"/>
      <c r="H180" s="80"/>
      <c r="I180" s="80"/>
      <c r="J180" s="81"/>
      <c r="K180" s="81"/>
      <c r="L180" s="80"/>
      <c r="M180" s="81"/>
      <c r="N180" s="80"/>
      <c r="O180" s="52">
        <f t="shared" ref="O180:S180" si="119">O181</f>
        <v>0</v>
      </c>
      <c r="P180" s="63">
        <f t="shared" si="119"/>
        <v>38533.984909999999</v>
      </c>
      <c r="Q180" s="63">
        <f t="shared" si="119"/>
        <v>38533.984909999999</v>
      </c>
      <c r="R180" s="63">
        <f t="shared" si="119"/>
        <v>51938.415090000002</v>
      </c>
      <c r="S180" s="52">
        <f t="shared" si="119"/>
        <v>90472.4</v>
      </c>
    </row>
    <row r="181" spans="1:19" ht="33" x14ac:dyDescent="0.25">
      <c r="A181" s="43" t="s">
        <v>15</v>
      </c>
      <c r="B181" s="25">
        <v>990</v>
      </c>
      <c r="C181" s="23" t="s">
        <v>37</v>
      </c>
      <c r="D181" s="23" t="s">
        <v>10</v>
      </c>
      <c r="E181" s="36" t="s">
        <v>41</v>
      </c>
      <c r="F181" s="25">
        <v>200</v>
      </c>
      <c r="G181" s="80"/>
      <c r="H181" s="80"/>
      <c r="I181" s="80"/>
      <c r="J181" s="81"/>
      <c r="K181" s="81"/>
      <c r="L181" s="80"/>
      <c r="M181" s="81"/>
      <c r="N181" s="80"/>
      <c r="O181" s="26">
        <f t="shared" ref="O181:S181" si="120" xml:space="preserve"> O182</f>
        <v>0</v>
      </c>
      <c r="P181" s="65">
        <f t="shared" si="120"/>
        <v>38533.984909999999</v>
      </c>
      <c r="Q181" s="65">
        <f t="shared" si="120"/>
        <v>38533.984909999999</v>
      </c>
      <c r="R181" s="65">
        <f t="shared" si="120"/>
        <v>51938.415090000002</v>
      </c>
      <c r="S181" s="26">
        <f t="shared" si="120"/>
        <v>90472.4</v>
      </c>
    </row>
    <row r="182" spans="1:19" ht="33" x14ac:dyDescent="0.25">
      <c r="A182" s="43" t="s">
        <v>16</v>
      </c>
      <c r="B182" s="25">
        <v>990</v>
      </c>
      <c r="C182" s="23" t="s">
        <v>37</v>
      </c>
      <c r="D182" s="23" t="s">
        <v>10</v>
      </c>
      <c r="E182" s="36" t="s">
        <v>41</v>
      </c>
      <c r="F182" s="25">
        <v>240</v>
      </c>
      <c r="G182" s="80"/>
      <c r="H182" s="80"/>
      <c r="I182" s="80"/>
      <c r="J182" s="81"/>
      <c r="K182" s="81"/>
      <c r="L182" s="80"/>
      <c r="M182" s="81"/>
      <c r="N182" s="80"/>
      <c r="O182" s="26">
        <f>M182+N182</f>
        <v>0</v>
      </c>
      <c r="P182" s="65">
        <v>38533.984909999999</v>
      </c>
      <c r="Q182" s="65">
        <f>O182+P182</f>
        <v>38533.984909999999</v>
      </c>
      <c r="R182" s="65">
        <v>51938.415090000002</v>
      </c>
      <c r="S182" s="26">
        <f>Q182+R182</f>
        <v>90472.4</v>
      </c>
    </row>
    <row r="183" spans="1:19" ht="17.25" x14ac:dyDescent="0.3">
      <c r="A183" s="42" t="s">
        <v>42</v>
      </c>
      <c r="B183" s="33">
        <v>990</v>
      </c>
      <c r="C183" s="34" t="s">
        <v>37</v>
      </c>
      <c r="D183" s="34" t="s">
        <v>10</v>
      </c>
      <c r="E183" s="35" t="s">
        <v>43</v>
      </c>
      <c r="F183" s="10"/>
      <c r="G183" s="80"/>
      <c r="H183" s="80"/>
      <c r="I183" s="80"/>
      <c r="J183" s="81"/>
      <c r="K183" s="81"/>
      <c r="L183" s="80"/>
      <c r="M183" s="81"/>
      <c r="N183" s="80"/>
      <c r="O183" s="26"/>
      <c r="P183" s="65"/>
      <c r="Q183" s="52">
        <v>0</v>
      </c>
      <c r="R183" s="52">
        <v>187654.3</v>
      </c>
      <c r="S183" s="52">
        <v>187654.3</v>
      </c>
    </row>
    <row r="184" spans="1:19" ht="33" x14ac:dyDescent="0.25">
      <c r="A184" s="43" t="s">
        <v>33</v>
      </c>
      <c r="B184" s="25">
        <v>990</v>
      </c>
      <c r="C184" s="23" t="s">
        <v>37</v>
      </c>
      <c r="D184" s="23" t="s">
        <v>10</v>
      </c>
      <c r="E184" s="36" t="s">
        <v>43</v>
      </c>
      <c r="F184" s="25">
        <v>600</v>
      </c>
      <c r="G184" s="80"/>
      <c r="H184" s="80"/>
      <c r="I184" s="80"/>
      <c r="J184" s="81"/>
      <c r="K184" s="81"/>
      <c r="L184" s="80"/>
      <c r="M184" s="81"/>
      <c r="N184" s="80"/>
      <c r="O184" s="26"/>
      <c r="P184" s="65"/>
      <c r="Q184" s="26">
        <v>0</v>
      </c>
      <c r="R184" s="26">
        <v>187654.3</v>
      </c>
      <c r="S184" s="26">
        <v>187654.3</v>
      </c>
    </row>
    <row r="185" spans="1:19" ht="16.5" x14ac:dyDescent="0.25">
      <c r="A185" s="43" t="s">
        <v>34</v>
      </c>
      <c r="B185" s="25">
        <v>990</v>
      </c>
      <c r="C185" s="23" t="s">
        <v>37</v>
      </c>
      <c r="D185" s="23" t="s">
        <v>10</v>
      </c>
      <c r="E185" s="36" t="s">
        <v>43</v>
      </c>
      <c r="F185" s="25">
        <v>610</v>
      </c>
      <c r="G185" s="80"/>
      <c r="H185" s="80"/>
      <c r="I185" s="80"/>
      <c r="J185" s="81"/>
      <c r="K185" s="81"/>
      <c r="L185" s="80"/>
      <c r="M185" s="81"/>
      <c r="N185" s="80"/>
      <c r="O185" s="26"/>
      <c r="P185" s="65"/>
      <c r="Q185" s="26">
        <v>0</v>
      </c>
      <c r="R185" s="26">
        <v>187654.3</v>
      </c>
      <c r="S185" s="26">
        <v>187654.3</v>
      </c>
    </row>
    <row r="186" spans="1:19" s="29" customFormat="1" ht="16.5" x14ac:dyDescent="0.25">
      <c r="A186" s="39" t="s">
        <v>44</v>
      </c>
      <c r="B186" s="13">
        <v>990</v>
      </c>
      <c r="C186" s="14" t="s">
        <v>45</v>
      </c>
      <c r="D186" s="14" t="s">
        <v>8</v>
      </c>
      <c r="E186" s="20"/>
      <c r="F186" s="13"/>
      <c r="G186" s="17" t="e">
        <f>#REF!+G187+#REF!</f>
        <v>#REF!</v>
      </c>
      <c r="H186" s="17" t="e">
        <f>#REF!+H187+#REF!</f>
        <v>#REF!</v>
      </c>
      <c r="I186" s="17" t="e">
        <f>#REF!+I187+#REF!</f>
        <v>#REF!</v>
      </c>
      <c r="J186" s="17" t="e">
        <f>#REF!+J187+#REF!</f>
        <v>#REF!</v>
      </c>
      <c r="K186" s="17" t="e">
        <f>#REF!+K187+#REF!</f>
        <v>#REF!</v>
      </c>
      <c r="L186" s="17" t="e">
        <f>#REF!+L187+#REF!</f>
        <v>#REF!</v>
      </c>
      <c r="M186" s="17" t="e">
        <f>#REF!+M187+#REF!</f>
        <v>#REF!</v>
      </c>
      <c r="N186" s="17" t="e">
        <f>#REF!+N187+#REF!</f>
        <v>#REF!</v>
      </c>
      <c r="O186" s="17" t="e">
        <f>#REF!+O187+#REF!</f>
        <v>#REF!</v>
      </c>
      <c r="P186" s="64" t="e">
        <f>#REF!+P187+#REF!</f>
        <v>#REF!</v>
      </c>
      <c r="Q186" s="17">
        <f>Q187</f>
        <v>0</v>
      </c>
      <c r="R186" s="64">
        <f t="shared" ref="R186:S186" si="121">R187</f>
        <v>3136.5948699999999</v>
      </c>
      <c r="S186" s="64">
        <f t="shared" si="121"/>
        <v>3136.5948699999999</v>
      </c>
    </row>
    <row r="187" spans="1:19" s="29" customFormat="1" ht="16.5" x14ac:dyDescent="0.25">
      <c r="A187" s="56" t="s">
        <v>61</v>
      </c>
      <c r="B187" s="28">
        <v>990</v>
      </c>
      <c r="C187" s="14" t="s">
        <v>45</v>
      </c>
      <c r="D187" s="14" t="s">
        <v>7</v>
      </c>
      <c r="E187" s="20"/>
      <c r="F187" s="28"/>
      <c r="G187" s="17" t="e">
        <f t="shared" ref="G187:S190" si="122">G188</f>
        <v>#REF!</v>
      </c>
      <c r="H187" s="17" t="e">
        <f t="shared" si="122"/>
        <v>#REF!</v>
      </c>
      <c r="I187" s="17" t="e">
        <f t="shared" si="122"/>
        <v>#REF!</v>
      </c>
      <c r="J187" s="17" t="e">
        <f t="shared" si="122"/>
        <v>#REF!</v>
      </c>
      <c r="K187" s="17" t="e">
        <f t="shared" si="122"/>
        <v>#REF!</v>
      </c>
      <c r="L187" s="17" t="e">
        <f t="shared" si="122"/>
        <v>#REF!</v>
      </c>
      <c r="M187" s="17" t="e">
        <f t="shared" si="122"/>
        <v>#REF!</v>
      </c>
      <c r="N187" s="17" t="e">
        <f t="shared" si="122"/>
        <v>#REF!</v>
      </c>
      <c r="O187" s="17" t="e">
        <f t="shared" si="122"/>
        <v>#REF!</v>
      </c>
      <c r="P187" s="64" t="e">
        <f t="shared" si="122"/>
        <v>#REF!</v>
      </c>
      <c r="Q187" s="17">
        <f t="shared" si="122"/>
        <v>0</v>
      </c>
      <c r="R187" s="64">
        <f t="shared" si="122"/>
        <v>3136.5948699999999</v>
      </c>
      <c r="S187" s="64">
        <f t="shared" si="122"/>
        <v>3136.5948699999999</v>
      </c>
    </row>
    <row r="188" spans="1:19" s="29" customFormat="1" ht="18" customHeight="1" x14ac:dyDescent="0.25">
      <c r="A188" s="56" t="s">
        <v>47</v>
      </c>
      <c r="B188" s="28">
        <v>990</v>
      </c>
      <c r="C188" s="14" t="s">
        <v>45</v>
      </c>
      <c r="D188" s="14" t="s">
        <v>7</v>
      </c>
      <c r="E188" s="20" t="s">
        <v>48</v>
      </c>
      <c r="F188" s="13"/>
      <c r="G188" s="17" t="e">
        <f t="shared" si="122"/>
        <v>#REF!</v>
      </c>
      <c r="H188" s="17" t="e">
        <f t="shared" si="122"/>
        <v>#REF!</v>
      </c>
      <c r="I188" s="17" t="e">
        <f t="shared" si="122"/>
        <v>#REF!</v>
      </c>
      <c r="J188" s="17" t="e">
        <f t="shared" si="122"/>
        <v>#REF!</v>
      </c>
      <c r="K188" s="17" t="e">
        <f t="shared" si="122"/>
        <v>#REF!</v>
      </c>
      <c r="L188" s="17" t="e">
        <f t="shared" si="122"/>
        <v>#REF!</v>
      </c>
      <c r="M188" s="17" t="e">
        <f t="shared" si="122"/>
        <v>#REF!</v>
      </c>
      <c r="N188" s="17" t="e">
        <f t="shared" si="122"/>
        <v>#REF!</v>
      </c>
      <c r="O188" s="17" t="e">
        <f t="shared" si="122"/>
        <v>#REF!</v>
      </c>
      <c r="P188" s="64" t="e">
        <f t="shared" si="122"/>
        <v>#REF!</v>
      </c>
      <c r="Q188" s="17">
        <f t="shared" si="122"/>
        <v>0</v>
      </c>
      <c r="R188" s="64">
        <f t="shared" si="122"/>
        <v>3136.5948699999999</v>
      </c>
      <c r="S188" s="64">
        <f t="shared" si="122"/>
        <v>3136.5948699999999</v>
      </c>
    </row>
    <row r="189" spans="1:19" s="29" customFormat="1" ht="16.5" x14ac:dyDescent="0.25">
      <c r="A189" s="56" t="s">
        <v>49</v>
      </c>
      <c r="B189" s="28">
        <v>990</v>
      </c>
      <c r="C189" s="14" t="s">
        <v>45</v>
      </c>
      <c r="D189" s="14" t="s">
        <v>7</v>
      </c>
      <c r="E189" s="20" t="s">
        <v>51</v>
      </c>
      <c r="F189" s="14"/>
      <c r="G189" s="17" t="e">
        <f t="shared" si="122"/>
        <v>#REF!</v>
      </c>
      <c r="H189" s="17" t="e">
        <f t="shared" si="122"/>
        <v>#REF!</v>
      </c>
      <c r="I189" s="17" t="e">
        <f t="shared" si="122"/>
        <v>#REF!</v>
      </c>
      <c r="J189" s="17" t="e">
        <f t="shared" si="122"/>
        <v>#REF!</v>
      </c>
      <c r="K189" s="17" t="e">
        <f t="shared" si="122"/>
        <v>#REF!</v>
      </c>
      <c r="L189" s="17" t="e">
        <f t="shared" si="122"/>
        <v>#REF!</v>
      </c>
      <c r="M189" s="17" t="e">
        <f t="shared" si="122"/>
        <v>#REF!</v>
      </c>
      <c r="N189" s="17" t="e">
        <f t="shared" si="122"/>
        <v>#REF!</v>
      </c>
      <c r="O189" s="17" t="e">
        <f t="shared" si="122"/>
        <v>#REF!</v>
      </c>
      <c r="P189" s="64" t="e">
        <f t="shared" si="122"/>
        <v>#REF!</v>
      </c>
      <c r="Q189" s="17">
        <f t="shared" si="122"/>
        <v>0</v>
      </c>
      <c r="R189" s="64">
        <f t="shared" si="122"/>
        <v>3136.5948699999999</v>
      </c>
      <c r="S189" s="64">
        <f t="shared" si="122"/>
        <v>3136.5948699999999</v>
      </c>
    </row>
    <row r="190" spans="1:19" s="12" customFormat="1" ht="34.5" x14ac:dyDescent="0.3">
      <c r="A190" s="42" t="s">
        <v>52</v>
      </c>
      <c r="B190" s="33">
        <v>990</v>
      </c>
      <c r="C190" s="34" t="s">
        <v>45</v>
      </c>
      <c r="D190" s="34" t="s">
        <v>7</v>
      </c>
      <c r="E190" s="38" t="s">
        <v>53</v>
      </c>
      <c r="F190" s="34"/>
      <c r="G190" s="52" t="e">
        <f>#REF!+G191</f>
        <v>#REF!</v>
      </c>
      <c r="H190" s="52" t="e">
        <f>#REF!+H191</f>
        <v>#REF!</v>
      </c>
      <c r="I190" s="52" t="e">
        <f>#REF!+I191</f>
        <v>#REF!</v>
      </c>
      <c r="J190" s="52" t="e">
        <f>#REF!+J191</f>
        <v>#REF!</v>
      </c>
      <c r="K190" s="52" t="e">
        <f>#REF!+K191</f>
        <v>#REF!</v>
      </c>
      <c r="L190" s="52" t="e">
        <f>#REF!+L191</f>
        <v>#REF!</v>
      </c>
      <c r="M190" s="52" t="e">
        <f>#REF!+M191</f>
        <v>#REF!</v>
      </c>
      <c r="N190" s="52" t="e">
        <f>#REF!+N191</f>
        <v>#REF!</v>
      </c>
      <c r="O190" s="52" t="e">
        <f>#REF!+O191</f>
        <v>#REF!</v>
      </c>
      <c r="P190" s="63" t="e">
        <f>#REF!+P191</f>
        <v>#REF!</v>
      </c>
      <c r="Q190" s="52">
        <f>Q191</f>
        <v>0</v>
      </c>
      <c r="R190" s="63">
        <f t="shared" si="122"/>
        <v>3136.5948699999999</v>
      </c>
      <c r="S190" s="63">
        <f t="shared" si="122"/>
        <v>3136.5948699999999</v>
      </c>
    </row>
    <row r="191" spans="1:19" ht="33" x14ac:dyDescent="0.25">
      <c r="A191" s="55" t="s">
        <v>59</v>
      </c>
      <c r="B191" s="25">
        <v>990</v>
      </c>
      <c r="C191" s="23" t="s">
        <v>45</v>
      </c>
      <c r="D191" s="23" t="s">
        <v>7</v>
      </c>
      <c r="E191" s="24" t="s">
        <v>60</v>
      </c>
      <c r="F191" s="46"/>
      <c r="G191" s="26">
        <f t="shared" ref="G191:S192" si="123">G192</f>
        <v>215930.6</v>
      </c>
      <c r="H191" s="26">
        <f t="shared" si="123"/>
        <v>0</v>
      </c>
      <c r="I191" s="26">
        <f t="shared" si="123"/>
        <v>215930.6</v>
      </c>
      <c r="J191" s="26">
        <f t="shared" si="123"/>
        <v>0</v>
      </c>
      <c r="K191" s="26">
        <f t="shared" si="123"/>
        <v>215930.6</v>
      </c>
      <c r="L191" s="26">
        <f t="shared" si="123"/>
        <v>0</v>
      </c>
      <c r="M191" s="26">
        <f t="shared" si="123"/>
        <v>215930.6</v>
      </c>
      <c r="N191" s="26">
        <f t="shared" si="123"/>
        <v>-141434.9</v>
      </c>
      <c r="O191" s="26">
        <f t="shared" si="123"/>
        <v>74495.700000000012</v>
      </c>
      <c r="P191" s="65">
        <f t="shared" si="123"/>
        <v>3136.5948699999999</v>
      </c>
      <c r="Q191" s="26">
        <f t="shared" si="123"/>
        <v>0</v>
      </c>
      <c r="R191" s="65">
        <f t="shared" si="123"/>
        <v>3136.5948699999999</v>
      </c>
      <c r="S191" s="65">
        <f t="shared" si="123"/>
        <v>3136.5948699999999</v>
      </c>
    </row>
    <row r="192" spans="1:19" ht="33" x14ac:dyDescent="0.25">
      <c r="A192" s="55" t="s">
        <v>33</v>
      </c>
      <c r="B192" s="25">
        <v>990</v>
      </c>
      <c r="C192" s="23" t="s">
        <v>45</v>
      </c>
      <c r="D192" s="23" t="s">
        <v>7</v>
      </c>
      <c r="E192" s="24" t="s">
        <v>60</v>
      </c>
      <c r="F192" s="23" t="s">
        <v>56</v>
      </c>
      <c r="G192" s="26">
        <f t="shared" si="123"/>
        <v>215930.6</v>
      </c>
      <c r="H192" s="26">
        <f t="shared" si="123"/>
        <v>0</v>
      </c>
      <c r="I192" s="26">
        <f t="shared" si="123"/>
        <v>215930.6</v>
      </c>
      <c r="J192" s="26">
        <f t="shared" si="123"/>
        <v>0</v>
      </c>
      <c r="K192" s="26">
        <f t="shared" si="123"/>
        <v>215930.6</v>
      </c>
      <c r="L192" s="26">
        <f t="shared" si="123"/>
        <v>0</v>
      </c>
      <c r="M192" s="26">
        <f t="shared" si="123"/>
        <v>215930.6</v>
      </c>
      <c r="N192" s="26">
        <f t="shared" si="123"/>
        <v>-141434.9</v>
      </c>
      <c r="O192" s="26">
        <f t="shared" si="123"/>
        <v>74495.700000000012</v>
      </c>
      <c r="P192" s="65">
        <f t="shared" si="123"/>
        <v>3136.5948699999999</v>
      </c>
      <c r="Q192" s="26">
        <f t="shared" si="123"/>
        <v>0</v>
      </c>
      <c r="R192" s="65">
        <f t="shared" si="123"/>
        <v>3136.5948699999999</v>
      </c>
      <c r="S192" s="65">
        <f t="shared" si="123"/>
        <v>3136.5948699999999</v>
      </c>
    </row>
    <row r="193" spans="1:19" ht="16.5" x14ac:dyDescent="0.25">
      <c r="A193" s="55" t="s">
        <v>57</v>
      </c>
      <c r="B193" s="25">
        <v>990</v>
      </c>
      <c r="C193" s="23" t="s">
        <v>45</v>
      </c>
      <c r="D193" s="23" t="s">
        <v>7</v>
      </c>
      <c r="E193" s="24" t="s">
        <v>60</v>
      </c>
      <c r="F193" s="23" t="s">
        <v>58</v>
      </c>
      <c r="G193" s="26">
        <v>215930.6</v>
      </c>
      <c r="H193" s="26">
        <v>0</v>
      </c>
      <c r="I193" s="26">
        <v>215930.6</v>
      </c>
      <c r="J193" s="26">
        <v>0</v>
      </c>
      <c r="K193" s="26">
        <v>215930.6</v>
      </c>
      <c r="L193" s="26">
        <v>0</v>
      </c>
      <c r="M193" s="26">
        <v>215930.6</v>
      </c>
      <c r="N193" s="26">
        <v>-141434.9</v>
      </c>
      <c r="O193" s="26">
        <f>M193+N193</f>
        <v>74495.700000000012</v>
      </c>
      <c r="P193" s="65">
        <v>3136.5948699999999</v>
      </c>
      <c r="Q193" s="26">
        <v>0</v>
      </c>
      <c r="R193" s="65">
        <v>3136.5948699999999</v>
      </c>
      <c r="S193" s="65">
        <f>Q193+R193</f>
        <v>3136.5948699999999</v>
      </c>
    </row>
    <row r="194" spans="1:19" s="29" customFormat="1" ht="16.5" x14ac:dyDescent="0.25">
      <c r="A194" s="39" t="s">
        <v>63</v>
      </c>
      <c r="B194" s="28">
        <v>990</v>
      </c>
      <c r="C194" s="13">
        <v>10</v>
      </c>
      <c r="D194" s="14" t="s">
        <v>8</v>
      </c>
      <c r="E194" s="20"/>
      <c r="F194" s="47"/>
      <c r="G194" s="17">
        <f t="shared" ref="G194:S194" si="124">G204+G195</f>
        <v>190368.40000000002</v>
      </c>
      <c r="H194" s="17">
        <f t="shared" si="124"/>
        <v>0</v>
      </c>
      <c r="I194" s="17">
        <f t="shared" si="124"/>
        <v>190368.40000000002</v>
      </c>
      <c r="J194" s="17">
        <f t="shared" si="124"/>
        <v>0</v>
      </c>
      <c r="K194" s="17">
        <f t="shared" si="124"/>
        <v>190368.40000000002</v>
      </c>
      <c r="L194" s="17">
        <f t="shared" si="124"/>
        <v>0</v>
      </c>
      <c r="M194" s="17">
        <f t="shared" si="124"/>
        <v>190368.40000000002</v>
      </c>
      <c r="N194" s="64">
        <f t="shared" si="124"/>
        <v>-57677.107750000003</v>
      </c>
      <c r="O194" s="64">
        <f t="shared" si="124"/>
        <v>132691.29225</v>
      </c>
      <c r="P194" s="64">
        <f t="shared" si="124"/>
        <v>0</v>
      </c>
      <c r="Q194" s="17">
        <f t="shared" si="124"/>
        <v>0</v>
      </c>
      <c r="R194" s="64">
        <f t="shared" si="124"/>
        <v>10620.392250000001</v>
      </c>
      <c r="S194" s="64">
        <f t="shared" si="124"/>
        <v>10620.392250000001</v>
      </c>
    </row>
    <row r="195" spans="1:19" s="29" customFormat="1" ht="16.5" x14ac:dyDescent="0.25">
      <c r="A195" s="56" t="s">
        <v>64</v>
      </c>
      <c r="B195" s="28">
        <v>990</v>
      </c>
      <c r="C195" s="28">
        <v>10</v>
      </c>
      <c r="D195" s="14" t="s">
        <v>10</v>
      </c>
      <c r="E195" s="20"/>
      <c r="F195" s="14"/>
      <c r="G195" s="17">
        <f t="shared" ref="G195:S198" si="125">G196</f>
        <v>173963.2</v>
      </c>
      <c r="H195" s="17">
        <f t="shared" si="125"/>
        <v>0</v>
      </c>
      <c r="I195" s="17">
        <f t="shared" si="125"/>
        <v>173963.2</v>
      </c>
      <c r="J195" s="17">
        <f t="shared" si="125"/>
        <v>0</v>
      </c>
      <c r="K195" s="17">
        <f t="shared" si="125"/>
        <v>173963.2</v>
      </c>
      <c r="L195" s="17">
        <f t="shared" si="125"/>
        <v>0</v>
      </c>
      <c r="M195" s="17">
        <f t="shared" si="125"/>
        <v>173963.2</v>
      </c>
      <c r="N195" s="64">
        <f t="shared" si="125"/>
        <v>-57677.107750000003</v>
      </c>
      <c r="O195" s="64">
        <f t="shared" si="125"/>
        <v>116286.09225</v>
      </c>
      <c r="P195" s="64">
        <f t="shared" si="125"/>
        <v>0</v>
      </c>
      <c r="Q195" s="17">
        <f t="shared" si="125"/>
        <v>0</v>
      </c>
      <c r="R195" s="64">
        <f t="shared" si="125"/>
        <v>1060.1922500000001</v>
      </c>
      <c r="S195" s="64">
        <f t="shared" si="125"/>
        <v>1060.1922500000001</v>
      </c>
    </row>
    <row r="196" spans="1:19" s="29" customFormat="1" ht="16.5" x14ac:dyDescent="0.25">
      <c r="A196" s="56" t="s">
        <v>65</v>
      </c>
      <c r="B196" s="28">
        <v>990</v>
      </c>
      <c r="C196" s="28">
        <v>10</v>
      </c>
      <c r="D196" s="14" t="s">
        <v>10</v>
      </c>
      <c r="E196" s="20" t="s">
        <v>66</v>
      </c>
      <c r="F196" s="41"/>
      <c r="G196" s="17">
        <f t="shared" si="125"/>
        <v>173963.2</v>
      </c>
      <c r="H196" s="17">
        <f t="shared" si="125"/>
        <v>0</v>
      </c>
      <c r="I196" s="17">
        <f t="shared" si="125"/>
        <v>173963.2</v>
      </c>
      <c r="J196" s="17">
        <f t="shared" si="125"/>
        <v>0</v>
      </c>
      <c r="K196" s="17">
        <f t="shared" si="125"/>
        <v>173963.2</v>
      </c>
      <c r="L196" s="17">
        <f t="shared" si="125"/>
        <v>0</v>
      </c>
      <c r="M196" s="17">
        <f t="shared" si="125"/>
        <v>173963.2</v>
      </c>
      <c r="N196" s="64">
        <f t="shared" si="125"/>
        <v>-57677.107750000003</v>
      </c>
      <c r="O196" s="64">
        <f t="shared" si="125"/>
        <v>116286.09225</v>
      </c>
      <c r="P196" s="64">
        <f t="shared" si="125"/>
        <v>0</v>
      </c>
      <c r="Q196" s="17">
        <f t="shared" si="125"/>
        <v>0</v>
      </c>
      <c r="R196" s="64">
        <f t="shared" si="125"/>
        <v>1060.1922500000001</v>
      </c>
      <c r="S196" s="64">
        <f t="shared" si="125"/>
        <v>1060.1922500000001</v>
      </c>
    </row>
    <row r="197" spans="1:19" s="29" customFormat="1" ht="49.5" x14ac:dyDescent="0.25">
      <c r="A197" s="56" t="s">
        <v>67</v>
      </c>
      <c r="B197" s="28">
        <v>990</v>
      </c>
      <c r="C197" s="28">
        <v>10</v>
      </c>
      <c r="D197" s="14" t="s">
        <v>10</v>
      </c>
      <c r="E197" s="20" t="s">
        <v>68</v>
      </c>
      <c r="F197" s="48"/>
      <c r="G197" s="17">
        <f t="shared" si="125"/>
        <v>173963.2</v>
      </c>
      <c r="H197" s="17">
        <f t="shared" si="125"/>
        <v>0</v>
      </c>
      <c r="I197" s="17">
        <f t="shared" si="125"/>
        <v>173963.2</v>
      </c>
      <c r="J197" s="17">
        <f t="shared" si="125"/>
        <v>0</v>
      </c>
      <c r="K197" s="17">
        <f t="shared" si="125"/>
        <v>173963.2</v>
      </c>
      <c r="L197" s="17">
        <f t="shared" si="125"/>
        <v>0</v>
      </c>
      <c r="M197" s="17">
        <f t="shared" si="125"/>
        <v>173963.2</v>
      </c>
      <c r="N197" s="64">
        <f t="shared" si="125"/>
        <v>-57677.107750000003</v>
      </c>
      <c r="O197" s="64">
        <f t="shared" si="125"/>
        <v>116286.09225</v>
      </c>
      <c r="P197" s="64">
        <f t="shared" si="125"/>
        <v>0</v>
      </c>
      <c r="Q197" s="17">
        <f t="shared" si="125"/>
        <v>0</v>
      </c>
      <c r="R197" s="64">
        <f t="shared" si="125"/>
        <v>1060.1922500000001</v>
      </c>
      <c r="S197" s="64">
        <f t="shared" si="125"/>
        <v>1060.1922500000001</v>
      </c>
    </row>
    <row r="198" spans="1:19" s="12" customFormat="1" ht="17.25" x14ac:dyDescent="0.3">
      <c r="A198" s="42" t="s">
        <v>69</v>
      </c>
      <c r="B198" s="33">
        <v>990</v>
      </c>
      <c r="C198" s="33">
        <v>10</v>
      </c>
      <c r="D198" s="34" t="s">
        <v>10</v>
      </c>
      <c r="E198" s="38" t="s">
        <v>70</v>
      </c>
      <c r="F198" s="34"/>
      <c r="G198" s="52">
        <f t="shared" si="125"/>
        <v>173963.2</v>
      </c>
      <c r="H198" s="52">
        <f t="shared" si="125"/>
        <v>0</v>
      </c>
      <c r="I198" s="52">
        <f t="shared" si="125"/>
        <v>173963.2</v>
      </c>
      <c r="J198" s="52">
        <f t="shared" si="125"/>
        <v>0</v>
      </c>
      <c r="K198" s="52">
        <f t="shared" si="125"/>
        <v>173963.2</v>
      </c>
      <c r="L198" s="52">
        <f t="shared" si="125"/>
        <v>0</v>
      </c>
      <c r="M198" s="52">
        <f t="shared" si="125"/>
        <v>173963.2</v>
      </c>
      <c r="N198" s="63">
        <f t="shared" si="125"/>
        <v>-57677.107750000003</v>
      </c>
      <c r="O198" s="63">
        <f t="shared" si="125"/>
        <v>116286.09225</v>
      </c>
      <c r="P198" s="63">
        <f t="shared" si="125"/>
        <v>0</v>
      </c>
      <c r="Q198" s="52">
        <f t="shared" si="125"/>
        <v>0</v>
      </c>
      <c r="R198" s="63">
        <f t="shared" si="125"/>
        <v>1060.1922500000001</v>
      </c>
      <c r="S198" s="63">
        <f t="shared" si="125"/>
        <v>1060.1922500000001</v>
      </c>
    </row>
    <row r="199" spans="1:19" ht="132" x14ac:dyDescent="0.25">
      <c r="A199" s="55" t="s">
        <v>71</v>
      </c>
      <c r="B199" s="25">
        <v>990</v>
      </c>
      <c r="C199" s="25">
        <v>10</v>
      </c>
      <c r="D199" s="23" t="s">
        <v>10</v>
      </c>
      <c r="E199" s="24" t="s">
        <v>72</v>
      </c>
      <c r="F199" s="46"/>
      <c r="G199" s="26">
        <f t="shared" ref="G199:S199" si="126">G202+G200</f>
        <v>173963.2</v>
      </c>
      <c r="H199" s="26">
        <f t="shared" si="126"/>
        <v>0</v>
      </c>
      <c r="I199" s="26">
        <f t="shared" si="126"/>
        <v>173963.2</v>
      </c>
      <c r="J199" s="26">
        <f t="shared" si="126"/>
        <v>0</v>
      </c>
      <c r="K199" s="26">
        <f t="shared" si="126"/>
        <v>173963.2</v>
      </c>
      <c r="L199" s="26">
        <f t="shared" si="126"/>
        <v>0</v>
      </c>
      <c r="M199" s="26">
        <f t="shared" si="126"/>
        <v>173963.2</v>
      </c>
      <c r="N199" s="65">
        <f t="shared" si="126"/>
        <v>-57677.107750000003</v>
      </c>
      <c r="O199" s="65">
        <f t="shared" si="126"/>
        <v>116286.09225</v>
      </c>
      <c r="P199" s="65">
        <f t="shared" si="126"/>
        <v>0</v>
      </c>
      <c r="Q199" s="26">
        <f t="shared" si="126"/>
        <v>0</v>
      </c>
      <c r="R199" s="65">
        <f t="shared" si="126"/>
        <v>1060.1922500000001</v>
      </c>
      <c r="S199" s="65">
        <f t="shared" si="126"/>
        <v>1060.1922500000001</v>
      </c>
    </row>
    <row r="200" spans="1:19" s="44" customFormat="1" ht="66" x14ac:dyDescent="0.25">
      <c r="A200" s="55" t="s">
        <v>13</v>
      </c>
      <c r="B200" s="25">
        <v>990</v>
      </c>
      <c r="C200" s="25">
        <v>10</v>
      </c>
      <c r="D200" s="23" t="s">
        <v>10</v>
      </c>
      <c r="E200" s="24" t="s">
        <v>72</v>
      </c>
      <c r="F200" s="25">
        <v>100</v>
      </c>
      <c r="G200" s="26">
        <f t="shared" ref="G200:S200" si="127">G201</f>
        <v>1060.2</v>
      </c>
      <c r="H200" s="26">
        <f t="shared" si="127"/>
        <v>0</v>
      </c>
      <c r="I200" s="26">
        <f t="shared" si="127"/>
        <v>1060.2</v>
      </c>
      <c r="J200" s="26">
        <f t="shared" si="127"/>
        <v>0</v>
      </c>
      <c r="K200" s="26">
        <f t="shared" si="127"/>
        <v>1060.2</v>
      </c>
      <c r="L200" s="26">
        <f t="shared" si="127"/>
        <v>0</v>
      </c>
      <c r="M200" s="26">
        <f t="shared" si="127"/>
        <v>1060.2</v>
      </c>
      <c r="N200" s="26">
        <f t="shared" si="127"/>
        <v>0</v>
      </c>
      <c r="O200" s="26">
        <f t="shared" si="127"/>
        <v>1060.2</v>
      </c>
      <c r="P200" s="26">
        <f t="shared" si="127"/>
        <v>0</v>
      </c>
      <c r="Q200" s="26">
        <f t="shared" si="127"/>
        <v>0</v>
      </c>
      <c r="R200" s="65">
        <f t="shared" si="127"/>
        <v>1060.1922500000001</v>
      </c>
      <c r="S200" s="65">
        <f t="shared" si="127"/>
        <v>1060.1922500000001</v>
      </c>
    </row>
    <row r="201" spans="1:19" s="44" customFormat="1" ht="33" x14ac:dyDescent="0.25">
      <c r="A201" s="55" t="s">
        <v>14</v>
      </c>
      <c r="B201" s="25">
        <v>990</v>
      </c>
      <c r="C201" s="25">
        <v>10</v>
      </c>
      <c r="D201" s="23" t="s">
        <v>10</v>
      </c>
      <c r="E201" s="24" t="s">
        <v>72</v>
      </c>
      <c r="F201" s="25">
        <v>120</v>
      </c>
      <c r="G201" s="26">
        <v>1060.2</v>
      </c>
      <c r="H201" s="26">
        <v>0</v>
      </c>
      <c r="I201" s="26">
        <v>1060.2</v>
      </c>
      <c r="J201" s="26">
        <v>0</v>
      </c>
      <c r="K201" s="26">
        <v>1060.2</v>
      </c>
      <c r="L201" s="26">
        <v>0</v>
      </c>
      <c r="M201" s="26">
        <v>1060.2</v>
      </c>
      <c r="N201" s="26">
        <v>0</v>
      </c>
      <c r="O201" s="26">
        <v>1060.2</v>
      </c>
      <c r="P201" s="26">
        <v>0</v>
      </c>
      <c r="Q201" s="26">
        <v>0</v>
      </c>
      <c r="R201" s="65">
        <v>1060.1922500000001</v>
      </c>
      <c r="S201" s="65">
        <f>Q201+R201</f>
        <v>1060.1922500000001</v>
      </c>
    </row>
    <row r="202" spans="1:19" ht="33" x14ac:dyDescent="0.25">
      <c r="A202" s="55" t="s">
        <v>33</v>
      </c>
      <c r="B202" s="25">
        <v>990</v>
      </c>
      <c r="C202" s="25">
        <v>10</v>
      </c>
      <c r="D202" s="23" t="s">
        <v>10</v>
      </c>
      <c r="E202" s="24" t="s">
        <v>72</v>
      </c>
      <c r="F202" s="25">
        <v>600</v>
      </c>
      <c r="G202" s="26">
        <f t="shared" ref="G202:S202" si="128">G203</f>
        <v>172903</v>
      </c>
      <c r="H202" s="26">
        <f t="shared" si="128"/>
        <v>0</v>
      </c>
      <c r="I202" s="26">
        <f t="shared" si="128"/>
        <v>172903</v>
      </c>
      <c r="J202" s="26">
        <f t="shared" si="128"/>
        <v>0</v>
      </c>
      <c r="K202" s="26">
        <f t="shared" si="128"/>
        <v>172903</v>
      </c>
      <c r="L202" s="26">
        <f t="shared" si="128"/>
        <v>0</v>
      </c>
      <c r="M202" s="26">
        <f t="shared" si="128"/>
        <v>172903</v>
      </c>
      <c r="N202" s="65">
        <f t="shared" si="128"/>
        <v>-57677.107750000003</v>
      </c>
      <c r="O202" s="65">
        <f t="shared" si="128"/>
        <v>115225.89225</v>
      </c>
      <c r="P202" s="65">
        <f t="shared" si="128"/>
        <v>0</v>
      </c>
      <c r="Q202" s="26">
        <f t="shared" si="128"/>
        <v>0</v>
      </c>
      <c r="R202" s="26">
        <f t="shared" si="128"/>
        <v>0</v>
      </c>
      <c r="S202" s="26">
        <f t="shared" si="128"/>
        <v>0</v>
      </c>
    </row>
    <row r="203" spans="1:19" ht="16.5" x14ac:dyDescent="0.25">
      <c r="A203" s="55" t="s">
        <v>57</v>
      </c>
      <c r="B203" s="25">
        <v>990</v>
      </c>
      <c r="C203" s="25">
        <v>10</v>
      </c>
      <c r="D203" s="23" t="s">
        <v>10</v>
      </c>
      <c r="E203" s="24" t="s">
        <v>72</v>
      </c>
      <c r="F203" s="25">
        <v>620</v>
      </c>
      <c r="G203" s="26">
        <v>172903</v>
      </c>
      <c r="H203" s="26">
        <v>0</v>
      </c>
      <c r="I203" s="26">
        <v>172903</v>
      </c>
      <c r="J203" s="26">
        <v>0</v>
      </c>
      <c r="K203" s="26">
        <v>172903</v>
      </c>
      <c r="L203" s="26">
        <v>0</v>
      </c>
      <c r="M203" s="26">
        <v>172903</v>
      </c>
      <c r="N203" s="65">
        <v>-57677.107750000003</v>
      </c>
      <c r="O203" s="65">
        <f>M203+N203</f>
        <v>115225.89225</v>
      </c>
      <c r="P203" s="65">
        <v>0</v>
      </c>
      <c r="Q203" s="26">
        <v>0</v>
      </c>
      <c r="R203" s="26">
        <v>0</v>
      </c>
      <c r="S203" s="26">
        <f>Q203+R203</f>
        <v>0</v>
      </c>
    </row>
    <row r="204" spans="1:19" s="29" customFormat="1" ht="16.5" x14ac:dyDescent="0.25">
      <c r="A204" s="56" t="s">
        <v>73</v>
      </c>
      <c r="B204" s="28">
        <v>990</v>
      </c>
      <c r="C204" s="28">
        <v>10</v>
      </c>
      <c r="D204" s="14" t="s">
        <v>18</v>
      </c>
      <c r="E204" s="20"/>
      <c r="F204" s="28"/>
      <c r="G204" s="17">
        <f t="shared" ref="G204:S207" si="129">G205</f>
        <v>16405.2</v>
      </c>
      <c r="H204" s="17">
        <f t="shared" si="129"/>
        <v>0</v>
      </c>
      <c r="I204" s="17">
        <f t="shared" si="129"/>
        <v>16405.2</v>
      </c>
      <c r="J204" s="17">
        <f t="shared" si="129"/>
        <v>0</v>
      </c>
      <c r="K204" s="17">
        <f t="shared" si="129"/>
        <v>16405.2</v>
      </c>
      <c r="L204" s="17">
        <f t="shared" si="129"/>
        <v>0</v>
      </c>
      <c r="M204" s="17">
        <f t="shared" si="129"/>
        <v>16405.2</v>
      </c>
      <c r="N204" s="17">
        <f t="shared" si="129"/>
        <v>0</v>
      </c>
      <c r="O204" s="17">
        <f t="shared" si="129"/>
        <v>16405.2</v>
      </c>
      <c r="P204" s="17">
        <f t="shared" si="129"/>
        <v>0</v>
      </c>
      <c r="Q204" s="17">
        <f t="shared" si="129"/>
        <v>0</v>
      </c>
      <c r="R204" s="17">
        <f t="shared" si="129"/>
        <v>9560.2000000000007</v>
      </c>
      <c r="S204" s="17">
        <f t="shared" si="129"/>
        <v>9560.2000000000007</v>
      </c>
    </row>
    <row r="205" spans="1:19" s="29" customFormat="1" ht="17.25" customHeight="1" x14ac:dyDescent="0.25">
      <c r="A205" s="56" t="s">
        <v>47</v>
      </c>
      <c r="B205" s="28">
        <v>990</v>
      </c>
      <c r="C205" s="28">
        <v>10</v>
      </c>
      <c r="D205" s="14" t="s">
        <v>18</v>
      </c>
      <c r="E205" s="20" t="s">
        <v>48</v>
      </c>
      <c r="F205" s="13"/>
      <c r="G205" s="17">
        <f t="shared" si="129"/>
        <v>16405.2</v>
      </c>
      <c r="H205" s="17">
        <f t="shared" si="129"/>
        <v>0</v>
      </c>
      <c r="I205" s="17">
        <f t="shared" si="129"/>
        <v>16405.2</v>
      </c>
      <c r="J205" s="17">
        <f t="shared" si="129"/>
        <v>0</v>
      </c>
      <c r="K205" s="17">
        <f t="shared" si="129"/>
        <v>16405.2</v>
      </c>
      <c r="L205" s="17">
        <f t="shared" si="129"/>
        <v>0</v>
      </c>
      <c r="M205" s="17">
        <f t="shared" si="129"/>
        <v>16405.2</v>
      </c>
      <c r="N205" s="17">
        <f t="shared" si="129"/>
        <v>0</v>
      </c>
      <c r="O205" s="17">
        <f t="shared" si="129"/>
        <v>16405.2</v>
      </c>
      <c r="P205" s="17">
        <f t="shared" si="129"/>
        <v>0</v>
      </c>
      <c r="Q205" s="17">
        <f t="shared" si="129"/>
        <v>0</v>
      </c>
      <c r="R205" s="17">
        <f t="shared" si="129"/>
        <v>9560.2000000000007</v>
      </c>
      <c r="S205" s="17">
        <f t="shared" si="129"/>
        <v>9560.2000000000007</v>
      </c>
    </row>
    <row r="206" spans="1:19" s="29" customFormat="1" ht="16.5" x14ac:dyDescent="0.25">
      <c r="A206" s="56" t="s">
        <v>49</v>
      </c>
      <c r="B206" s="28">
        <v>990</v>
      </c>
      <c r="C206" s="28">
        <v>10</v>
      </c>
      <c r="D206" s="14" t="s">
        <v>18</v>
      </c>
      <c r="E206" s="20" t="s">
        <v>51</v>
      </c>
      <c r="F206" s="14"/>
      <c r="G206" s="17">
        <f t="shared" si="129"/>
        <v>16405.2</v>
      </c>
      <c r="H206" s="17">
        <f t="shared" si="129"/>
        <v>0</v>
      </c>
      <c r="I206" s="17">
        <f t="shared" si="129"/>
        <v>16405.2</v>
      </c>
      <c r="J206" s="17">
        <f t="shared" si="129"/>
        <v>0</v>
      </c>
      <c r="K206" s="17">
        <f t="shared" si="129"/>
        <v>16405.2</v>
      </c>
      <c r="L206" s="17">
        <f t="shared" si="129"/>
        <v>0</v>
      </c>
      <c r="M206" s="17">
        <f t="shared" si="129"/>
        <v>16405.2</v>
      </c>
      <c r="N206" s="17">
        <f t="shared" si="129"/>
        <v>0</v>
      </c>
      <c r="O206" s="17">
        <f t="shared" si="129"/>
        <v>16405.2</v>
      </c>
      <c r="P206" s="17">
        <f t="shared" si="129"/>
        <v>0</v>
      </c>
      <c r="Q206" s="17">
        <f t="shared" si="129"/>
        <v>0</v>
      </c>
      <c r="R206" s="17">
        <f t="shared" si="129"/>
        <v>9560.2000000000007</v>
      </c>
      <c r="S206" s="17">
        <f t="shared" si="129"/>
        <v>9560.2000000000007</v>
      </c>
    </row>
    <row r="207" spans="1:19" s="12" customFormat="1" ht="34.5" x14ac:dyDescent="0.3">
      <c r="A207" s="42" t="s">
        <v>52</v>
      </c>
      <c r="B207" s="33">
        <v>990</v>
      </c>
      <c r="C207" s="33">
        <v>10</v>
      </c>
      <c r="D207" s="34" t="s">
        <v>18</v>
      </c>
      <c r="E207" s="38" t="s">
        <v>53</v>
      </c>
      <c r="F207" s="34"/>
      <c r="G207" s="52">
        <f t="shared" si="129"/>
        <v>16405.2</v>
      </c>
      <c r="H207" s="52">
        <f t="shared" si="129"/>
        <v>0</v>
      </c>
      <c r="I207" s="52">
        <f t="shared" si="129"/>
        <v>16405.2</v>
      </c>
      <c r="J207" s="52">
        <f t="shared" si="129"/>
        <v>0</v>
      </c>
      <c r="K207" s="52">
        <f t="shared" si="129"/>
        <v>16405.2</v>
      </c>
      <c r="L207" s="52">
        <f t="shared" si="129"/>
        <v>0</v>
      </c>
      <c r="M207" s="52">
        <f t="shared" si="129"/>
        <v>16405.2</v>
      </c>
      <c r="N207" s="52">
        <f t="shared" si="129"/>
        <v>0</v>
      </c>
      <c r="O207" s="52">
        <f t="shared" si="129"/>
        <v>16405.2</v>
      </c>
      <c r="P207" s="52">
        <f t="shared" si="129"/>
        <v>0</v>
      </c>
      <c r="Q207" s="52">
        <f t="shared" si="129"/>
        <v>0</v>
      </c>
      <c r="R207" s="52">
        <f t="shared" si="129"/>
        <v>9560.2000000000007</v>
      </c>
      <c r="S207" s="52">
        <f t="shared" si="129"/>
        <v>9560.2000000000007</v>
      </c>
    </row>
    <row r="208" spans="1:19" ht="82.5" x14ac:dyDescent="0.25">
      <c r="A208" s="55" t="s">
        <v>74</v>
      </c>
      <c r="B208" s="25">
        <v>990</v>
      </c>
      <c r="C208" s="23" t="s">
        <v>75</v>
      </c>
      <c r="D208" s="23" t="s">
        <v>18</v>
      </c>
      <c r="E208" s="24" t="s">
        <v>76</v>
      </c>
      <c r="F208" s="32"/>
      <c r="G208" s="26">
        <f t="shared" ref="G208:S208" si="130">G211+G209</f>
        <v>16405.2</v>
      </c>
      <c r="H208" s="26">
        <f t="shared" si="130"/>
        <v>0</v>
      </c>
      <c r="I208" s="26">
        <f t="shared" si="130"/>
        <v>16405.2</v>
      </c>
      <c r="J208" s="26">
        <f t="shared" si="130"/>
        <v>0</v>
      </c>
      <c r="K208" s="26">
        <f t="shared" si="130"/>
        <v>16405.2</v>
      </c>
      <c r="L208" s="26">
        <f t="shared" si="130"/>
        <v>0</v>
      </c>
      <c r="M208" s="26">
        <f t="shared" si="130"/>
        <v>16405.2</v>
      </c>
      <c r="N208" s="26">
        <f t="shared" si="130"/>
        <v>0</v>
      </c>
      <c r="O208" s="26">
        <f t="shared" si="130"/>
        <v>16405.2</v>
      </c>
      <c r="P208" s="26">
        <f t="shared" si="130"/>
        <v>0</v>
      </c>
      <c r="Q208" s="26">
        <f t="shared" si="130"/>
        <v>0</v>
      </c>
      <c r="R208" s="26">
        <f t="shared" si="130"/>
        <v>9560.2000000000007</v>
      </c>
      <c r="S208" s="26">
        <f t="shared" si="130"/>
        <v>9560.2000000000007</v>
      </c>
    </row>
    <row r="209" spans="1:19" ht="66" x14ac:dyDescent="0.25">
      <c r="A209" s="55" t="s">
        <v>13</v>
      </c>
      <c r="B209" s="25">
        <v>990</v>
      </c>
      <c r="C209" s="23" t="s">
        <v>75</v>
      </c>
      <c r="D209" s="23" t="s">
        <v>18</v>
      </c>
      <c r="E209" s="24" t="s">
        <v>76</v>
      </c>
      <c r="F209" s="25">
        <v>100</v>
      </c>
      <c r="G209" s="26">
        <f t="shared" ref="G209:S209" si="131">G210</f>
        <v>1060.2</v>
      </c>
      <c r="H209" s="26">
        <f t="shared" si="131"/>
        <v>0</v>
      </c>
      <c r="I209" s="26">
        <f t="shared" si="131"/>
        <v>1060.2</v>
      </c>
      <c r="J209" s="26">
        <f t="shared" si="131"/>
        <v>0</v>
      </c>
      <c r="K209" s="26">
        <f t="shared" si="131"/>
        <v>1060.2</v>
      </c>
      <c r="L209" s="26">
        <f t="shared" si="131"/>
        <v>0</v>
      </c>
      <c r="M209" s="26">
        <f t="shared" si="131"/>
        <v>1060.2</v>
      </c>
      <c r="N209" s="26">
        <f t="shared" si="131"/>
        <v>0</v>
      </c>
      <c r="O209" s="26">
        <f t="shared" si="131"/>
        <v>1060.2</v>
      </c>
      <c r="P209" s="26">
        <f t="shared" si="131"/>
        <v>0</v>
      </c>
      <c r="Q209" s="26">
        <f t="shared" si="131"/>
        <v>0</v>
      </c>
      <c r="R209" s="26">
        <f t="shared" si="131"/>
        <v>1060.2</v>
      </c>
      <c r="S209" s="26">
        <f t="shared" si="131"/>
        <v>1060.2</v>
      </c>
    </row>
    <row r="210" spans="1:19" ht="33" x14ac:dyDescent="0.25">
      <c r="A210" s="55" t="s">
        <v>14</v>
      </c>
      <c r="B210" s="25">
        <v>990</v>
      </c>
      <c r="C210" s="23" t="s">
        <v>75</v>
      </c>
      <c r="D210" s="23" t="s">
        <v>18</v>
      </c>
      <c r="E210" s="24" t="s">
        <v>76</v>
      </c>
      <c r="F210" s="25">
        <v>120</v>
      </c>
      <c r="G210" s="26">
        <v>1060.2</v>
      </c>
      <c r="H210" s="26">
        <v>0</v>
      </c>
      <c r="I210" s="26">
        <v>1060.2</v>
      </c>
      <c r="J210" s="26">
        <v>0</v>
      </c>
      <c r="K210" s="26">
        <v>1060.2</v>
      </c>
      <c r="L210" s="26">
        <v>0</v>
      </c>
      <c r="M210" s="26">
        <v>1060.2</v>
      </c>
      <c r="N210" s="26">
        <v>0</v>
      </c>
      <c r="O210" s="26">
        <v>1060.2</v>
      </c>
      <c r="P210" s="26">
        <v>0</v>
      </c>
      <c r="Q210" s="26">
        <v>0</v>
      </c>
      <c r="R210" s="26">
        <v>1060.2</v>
      </c>
      <c r="S210" s="26">
        <v>1060.2</v>
      </c>
    </row>
    <row r="211" spans="1:19" ht="16.5" x14ac:dyDescent="0.25">
      <c r="A211" s="55" t="s">
        <v>77</v>
      </c>
      <c r="B211" s="25">
        <v>990</v>
      </c>
      <c r="C211" s="23" t="s">
        <v>75</v>
      </c>
      <c r="D211" s="23" t="s">
        <v>18</v>
      </c>
      <c r="E211" s="24" t="s">
        <v>76</v>
      </c>
      <c r="F211" s="23" t="s">
        <v>78</v>
      </c>
      <c r="G211" s="26">
        <f t="shared" ref="G211:S211" si="132">G212</f>
        <v>15345</v>
      </c>
      <c r="H211" s="26">
        <f t="shared" si="132"/>
        <v>0</v>
      </c>
      <c r="I211" s="26">
        <f t="shared" si="132"/>
        <v>15345</v>
      </c>
      <c r="J211" s="26">
        <f t="shared" si="132"/>
        <v>0</v>
      </c>
      <c r="K211" s="26">
        <f t="shared" si="132"/>
        <v>15345</v>
      </c>
      <c r="L211" s="26">
        <f t="shared" si="132"/>
        <v>0</v>
      </c>
      <c r="M211" s="26">
        <f t="shared" si="132"/>
        <v>15345</v>
      </c>
      <c r="N211" s="26">
        <f t="shared" si="132"/>
        <v>0</v>
      </c>
      <c r="O211" s="26">
        <f t="shared" si="132"/>
        <v>15345</v>
      </c>
      <c r="P211" s="26">
        <f t="shared" si="132"/>
        <v>0</v>
      </c>
      <c r="Q211" s="26">
        <f t="shared" si="132"/>
        <v>0</v>
      </c>
      <c r="R211" s="26">
        <f t="shared" si="132"/>
        <v>8500</v>
      </c>
      <c r="S211" s="26">
        <f t="shared" si="132"/>
        <v>8500</v>
      </c>
    </row>
    <row r="212" spans="1:19" ht="16.5" x14ac:dyDescent="0.25">
      <c r="A212" s="55" t="s">
        <v>79</v>
      </c>
      <c r="B212" s="25">
        <v>990</v>
      </c>
      <c r="C212" s="23" t="s">
        <v>75</v>
      </c>
      <c r="D212" s="23" t="s">
        <v>18</v>
      </c>
      <c r="E212" s="24" t="s">
        <v>76</v>
      </c>
      <c r="F212" s="23" t="s">
        <v>80</v>
      </c>
      <c r="G212" s="26">
        <v>15345</v>
      </c>
      <c r="H212" s="26">
        <v>0</v>
      </c>
      <c r="I212" s="26">
        <v>15345</v>
      </c>
      <c r="J212" s="26">
        <v>0</v>
      </c>
      <c r="K212" s="26">
        <v>15345</v>
      </c>
      <c r="L212" s="26">
        <v>0</v>
      </c>
      <c r="M212" s="26">
        <v>15345</v>
      </c>
      <c r="N212" s="26">
        <v>0</v>
      </c>
      <c r="O212" s="26">
        <v>15345</v>
      </c>
      <c r="P212" s="26">
        <v>0</v>
      </c>
      <c r="Q212" s="26">
        <v>0</v>
      </c>
      <c r="R212" s="26">
        <v>8500</v>
      </c>
      <c r="S212" s="26">
        <f>Q212+R212</f>
        <v>8500</v>
      </c>
    </row>
    <row r="213" spans="1:19" ht="16.5" x14ac:dyDescent="0.25">
      <c r="A213" s="56" t="s">
        <v>99</v>
      </c>
      <c r="B213" s="28">
        <v>990</v>
      </c>
      <c r="C213" s="28">
        <v>11</v>
      </c>
      <c r="D213" s="14" t="s">
        <v>8</v>
      </c>
      <c r="E213" s="24"/>
      <c r="F213" s="23"/>
      <c r="G213" s="26"/>
      <c r="H213" s="26"/>
      <c r="I213" s="26"/>
      <c r="J213" s="65"/>
      <c r="K213" s="65"/>
      <c r="L213" s="26"/>
      <c r="M213" s="65"/>
      <c r="N213" s="26"/>
      <c r="O213" s="17">
        <v>0</v>
      </c>
      <c r="P213" s="64">
        <f t="shared" ref="P213:S219" si="133">P214</f>
        <v>5573.1607400000003</v>
      </c>
      <c r="Q213" s="64">
        <f t="shared" si="133"/>
        <v>5573.1607400000003</v>
      </c>
      <c r="R213" s="64">
        <f t="shared" si="133"/>
        <v>5454.5279300000002</v>
      </c>
      <c r="S213" s="64">
        <f t="shared" si="133"/>
        <v>11027.68867</v>
      </c>
    </row>
    <row r="214" spans="1:19" ht="16.5" x14ac:dyDescent="0.25">
      <c r="A214" s="56" t="s">
        <v>100</v>
      </c>
      <c r="B214" s="28">
        <v>990</v>
      </c>
      <c r="C214" s="28">
        <v>11</v>
      </c>
      <c r="D214" s="14" t="s">
        <v>10</v>
      </c>
      <c r="E214" s="30"/>
      <c r="F214" s="23"/>
      <c r="G214" s="26"/>
      <c r="H214" s="26"/>
      <c r="I214" s="26"/>
      <c r="J214" s="65"/>
      <c r="K214" s="65"/>
      <c r="L214" s="26"/>
      <c r="M214" s="65"/>
      <c r="N214" s="26"/>
      <c r="O214" s="17">
        <v>0</v>
      </c>
      <c r="P214" s="64">
        <f t="shared" si="133"/>
        <v>5573.1607400000003</v>
      </c>
      <c r="Q214" s="64">
        <f t="shared" si="133"/>
        <v>5573.1607400000003</v>
      </c>
      <c r="R214" s="64">
        <f t="shared" si="133"/>
        <v>5454.5279300000002</v>
      </c>
      <c r="S214" s="64">
        <f t="shared" si="133"/>
        <v>11027.68867</v>
      </c>
    </row>
    <row r="215" spans="1:19" ht="16.5" x14ac:dyDescent="0.25">
      <c r="A215" s="56" t="s">
        <v>101</v>
      </c>
      <c r="B215" s="28">
        <v>990</v>
      </c>
      <c r="C215" s="28">
        <v>11</v>
      </c>
      <c r="D215" s="14" t="s">
        <v>10</v>
      </c>
      <c r="E215" s="30" t="s">
        <v>102</v>
      </c>
      <c r="F215" s="23"/>
      <c r="G215" s="26"/>
      <c r="H215" s="26"/>
      <c r="I215" s="26"/>
      <c r="J215" s="65"/>
      <c r="K215" s="65"/>
      <c r="L215" s="26"/>
      <c r="M215" s="65"/>
      <c r="N215" s="26"/>
      <c r="O215" s="17">
        <v>0</v>
      </c>
      <c r="P215" s="64">
        <f t="shared" si="133"/>
        <v>5573.1607400000003</v>
      </c>
      <c r="Q215" s="64">
        <f t="shared" si="133"/>
        <v>5573.1607400000003</v>
      </c>
      <c r="R215" s="64">
        <f t="shared" si="133"/>
        <v>5454.5279300000002</v>
      </c>
      <c r="S215" s="64">
        <f t="shared" si="133"/>
        <v>11027.68867</v>
      </c>
    </row>
    <row r="216" spans="1:19" ht="16.5" x14ac:dyDescent="0.25">
      <c r="A216" s="13" t="s">
        <v>103</v>
      </c>
      <c r="B216" s="28">
        <v>990</v>
      </c>
      <c r="C216" s="28">
        <v>11</v>
      </c>
      <c r="D216" s="14" t="s">
        <v>10</v>
      </c>
      <c r="E216" s="30" t="s">
        <v>104</v>
      </c>
      <c r="F216" s="23"/>
      <c r="G216" s="26"/>
      <c r="H216" s="26"/>
      <c r="I216" s="26"/>
      <c r="J216" s="65"/>
      <c r="K216" s="65"/>
      <c r="L216" s="26"/>
      <c r="M216" s="65"/>
      <c r="N216" s="26"/>
      <c r="O216" s="17">
        <v>0</v>
      </c>
      <c r="P216" s="64">
        <f t="shared" si="133"/>
        <v>5573.1607400000003</v>
      </c>
      <c r="Q216" s="64">
        <f t="shared" si="133"/>
        <v>5573.1607400000003</v>
      </c>
      <c r="R216" s="64">
        <f t="shared" si="133"/>
        <v>5454.5279300000002</v>
      </c>
      <c r="S216" s="64">
        <f t="shared" si="133"/>
        <v>11027.68867</v>
      </c>
    </row>
    <row r="217" spans="1:19" ht="49.5" x14ac:dyDescent="0.25">
      <c r="A217" s="56" t="s">
        <v>105</v>
      </c>
      <c r="B217" s="28">
        <v>990</v>
      </c>
      <c r="C217" s="28">
        <v>11</v>
      </c>
      <c r="D217" s="14" t="s">
        <v>10</v>
      </c>
      <c r="E217" s="30" t="s">
        <v>106</v>
      </c>
      <c r="F217" s="23"/>
      <c r="G217" s="26"/>
      <c r="H217" s="26"/>
      <c r="I217" s="26"/>
      <c r="J217" s="65"/>
      <c r="K217" s="65"/>
      <c r="L217" s="26"/>
      <c r="M217" s="65"/>
      <c r="N217" s="26"/>
      <c r="O217" s="17">
        <v>0</v>
      </c>
      <c r="P217" s="64">
        <f t="shared" si="133"/>
        <v>5573.1607400000003</v>
      </c>
      <c r="Q217" s="64">
        <f t="shared" si="133"/>
        <v>5573.1607400000003</v>
      </c>
      <c r="R217" s="64">
        <f t="shared" si="133"/>
        <v>5454.5279300000002</v>
      </c>
      <c r="S217" s="64">
        <f t="shared" si="133"/>
        <v>11027.68867</v>
      </c>
    </row>
    <row r="218" spans="1:19" ht="103.5" x14ac:dyDescent="0.3">
      <c r="A218" s="42" t="s">
        <v>112</v>
      </c>
      <c r="B218" s="33">
        <v>990</v>
      </c>
      <c r="C218" s="33">
        <v>11</v>
      </c>
      <c r="D218" s="34" t="s">
        <v>10</v>
      </c>
      <c r="E218" s="35" t="s">
        <v>111</v>
      </c>
      <c r="F218" s="23"/>
      <c r="G218" s="26"/>
      <c r="H218" s="26"/>
      <c r="I218" s="26"/>
      <c r="J218" s="65"/>
      <c r="K218" s="65"/>
      <c r="L218" s="26"/>
      <c r="M218" s="65"/>
      <c r="N218" s="26"/>
      <c r="O218" s="52">
        <v>0</v>
      </c>
      <c r="P218" s="63">
        <f t="shared" si="133"/>
        <v>5573.1607400000003</v>
      </c>
      <c r="Q218" s="63">
        <f t="shared" si="133"/>
        <v>5573.1607400000003</v>
      </c>
      <c r="R218" s="63">
        <f t="shared" si="133"/>
        <v>5454.5279300000002</v>
      </c>
      <c r="S218" s="63">
        <f t="shared" si="133"/>
        <v>11027.68867</v>
      </c>
    </row>
    <row r="219" spans="1:19" ht="33" x14ac:dyDescent="0.25">
      <c r="A219" s="55" t="s">
        <v>107</v>
      </c>
      <c r="B219" s="25">
        <v>990</v>
      </c>
      <c r="C219" s="25">
        <v>11</v>
      </c>
      <c r="D219" s="23" t="s">
        <v>10</v>
      </c>
      <c r="E219" s="36" t="s">
        <v>111</v>
      </c>
      <c r="F219" s="23" t="s">
        <v>108</v>
      </c>
      <c r="G219" s="26"/>
      <c r="H219" s="26"/>
      <c r="I219" s="26"/>
      <c r="J219" s="65"/>
      <c r="K219" s="65"/>
      <c r="L219" s="26"/>
      <c r="M219" s="65"/>
      <c r="N219" s="26"/>
      <c r="O219" s="26">
        <v>0</v>
      </c>
      <c r="P219" s="65">
        <f t="shared" si="133"/>
        <v>5573.1607400000003</v>
      </c>
      <c r="Q219" s="65">
        <f t="shared" si="133"/>
        <v>5573.1607400000003</v>
      </c>
      <c r="R219" s="65">
        <f t="shared" si="133"/>
        <v>5454.5279300000002</v>
      </c>
      <c r="S219" s="65">
        <f t="shared" si="133"/>
        <v>11027.68867</v>
      </c>
    </row>
    <row r="220" spans="1:19" ht="16.5" x14ac:dyDescent="0.25">
      <c r="A220" s="55" t="s">
        <v>109</v>
      </c>
      <c r="B220" s="25">
        <v>990</v>
      </c>
      <c r="C220" s="25">
        <v>11</v>
      </c>
      <c r="D220" s="23" t="s">
        <v>10</v>
      </c>
      <c r="E220" s="36" t="s">
        <v>111</v>
      </c>
      <c r="F220" s="23" t="s">
        <v>110</v>
      </c>
      <c r="G220" s="26"/>
      <c r="H220" s="26"/>
      <c r="I220" s="26"/>
      <c r="J220" s="65"/>
      <c r="K220" s="65"/>
      <c r="L220" s="26"/>
      <c r="M220" s="65"/>
      <c r="N220" s="26"/>
      <c r="O220" s="26">
        <v>0</v>
      </c>
      <c r="P220" s="65">
        <v>5573.1607400000003</v>
      </c>
      <c r="Q220" s="65">
        <f>O220+P220</f>
        <v>5573.1607400000003</v>
      </c>
      <c r="R220" s="65">
        <v>5454.5279300000002</v>
      </c>
      <c r="S220" s="65">
        <f>Q220+R220</f>
        <v>11027.68867</v>
      </c>
    </row>
    <row r="221" spans="1:19" s="29" customFormat="1" ht="33" x14ac:dyDescent="0.25">
      <c r="A221" s="56" t="s">
        <v>125</v>
      </c>
      <c r="B221" s="28">
        <v>990</v>
      </c>
      <c r="C221" s="14" t="s">
        <v>126</v>
      </c>
      <c r="D221" s="14" t="s">
        <v>8</v>
      </c>
      <c r="E221" s="20"/>
      <c r="F221" s="13"/>
      <c r="G221" s="17" t="e">
        <f>G222+#REF!+#REF!</f>
        <v>#REF!</v>
      </c>
      <c r="H221" s="17" t="e">
        <f>H222+#REF!+#REF!</f>
        <v>#REF!</v>
      </c>
      <c r="I221" s="17" t="e">
        <f>I222+#REF!+#REF!</f>
        <v>#REF!</v>
      </c>
      <c r="J221" s="17" t="e">
        <f>J222+#REF!+#REF!</f>
        <v>#REF!</v>
      </c>
      <c r="K221" s="17" t="e">
        <f>K222+#REF!+#REF!</f>
        <v>#REF!</v>
      </c>
      <c r="L221" s="17" t="e">
        <f>L222+#REF!+#REF!</f>
        <v>#REF!</v>
      </c>
      <c r="M221" s="17">
        <f t="shared" ref="M221:S221" si="134">M222</f>
        <v>0</v>
      </c>
      <c r="N221" s="64">
        <f t="shared" si="134"/>
        <v>833317.40775000001</v>
      </c>
      <c r="O221" s="64">
        <f t="shared" si="134"/>
        <v>833317.40775000001</v>
      </c>
      <c r="P221" s="64">
        <f t="shared" si="134"/>
        <v>-3136.5948699999999</v>
      </c>
      <c r="Q221" s="64">
        <f t="shared" si="134"/>
        <v>0</v>
      </c>
      <c r="R221" s="64">
        <f t="shared" si="134"/>
        <v>830180.81287999998</v>
      </c>
      <c r="S221" s="64">
        <f t="shared" si="134"/>
        <v>830180.81287999998</v>
      </c>
    </row>
    <row r="222" spans="1:19" s="29" customFormat="1" ht="16.5" x14ac:dyDescent="0.25">
      <c r="A222" s="56" t="s">
        <v>127</v>
      </c>
      <c r="B222" s="28">
        <v>990</v>
      </c>
      <c r="C222" s="14" t="s">
        <v>126</v>
      </c>
      <c r="D222" s="14" t="s">
        <v>10</v>
      </c>
      <c r="E222" s="20"/>
      <c r="F222" s="13"/>
      <c r="G222" s="17">
        <f t="shared" ref="G222:S224" si="135">G223</f>
        <v>325697</v>
      </c>
      <c r="H222" s="17">
        <f t="shared" si="135"/>
        <v>0</v>
      </c>
      <c r="I222" s="17">
        <f t="shared" si="135"/>
        <v>325697</v>
      </c>
      <c r="J222" s="17">
        <f t="shared" si="135"/>
        <v>0</v>
      </c>
      <c r="K222" s="17">
        <f t="shared" si="135"/>
        <v>325697</v>
      </c>
      <c r="L222" s="17">
        <f t="shared" si="135"/>
        <v>0</v>
      </c>
      <c r="M222" s="17">
        <f t="shared" si="135"/>
        <v>0</v>
      </c>
      <c r="N222" s="64">
        <f t="shared" ref="N222:S222" si="136">N223+N232</f>
        <v>833317.40775000001</v>
      </c>
      <c r="O222" s="64">
        <f t="shared" si="136"/>
        <v>833317.40775000001</v>
      </c>
      <c r="P222" s="64">
        <f t="shared" si="136"/>
        <v>-3136.5948699999999</v>
      </c>
      <c r="Q222" s="64">
        <f t="shared" si="136"/>
        <v>0</v>
      </c>
      <c r="R222" s="64">
        <f t="shared" si="136"/>
        <v>830180.81287999998</v>
      </c>
      <c r="S222" s="64">
        <f t="shared" si="136"/>
        <v>830180.81287999998</v>
      </c>
    </row>
    <row r="223" spans="1:19" s="29" customFormat="1" ht="15" customHeight="1" x14ac:dyDescent="0.25">
      <c r="A223" s="56" t="s">
        <v>47</v>
      </c>
      <c r="B223" s="28">
        <v>990</v>
      </c>
      <c r="C223" s="14" t="s">
        <v>126</v>
      </c>
      <c r="D223" s="14" t="s">
        <v>10</v>
      </c>
      <c r="E223" s="20" t="s">
        <v>48</v>
      </c>
      <c r="F223" s="13"/>
      <c r="G223" s="17">
        <f t="shared" si="135"/>
        <v>325697</v>
      </c>
      <c r="H223" s="17">
        <f t="shared" si="135"/>
        <v>0</v>
      </c>
      <c r="I223" s="17">
        <f t="shared" si="135"/>
        <v>325697</v>
      </c>
      <c r="J223" s="17">
        <f t="shared" si="135"/>
        <v>0</v>
      </c>
      <c r="K223" s="17">
        <f t="shared" si="135"/>
        <v>325697</v>
      </c>
      <c r="L223" s="17">
        <f t="shared" si="135"/>
        <v>0</v>
      </c>
      <c r="M223" s="17">
        <f t="shared" si="135"/>
        <v>0</v>
      </c>
      <c r="N223" s="17">
        <f t="shared" si="135"/>
        <v>775640.3</v>
      </c>
      <c r="O223" s="17">
        <f t="shared" si="135"/>
        <v>775640.3</v>
      </c>
      <c r="P223" s="64">
        <f t="shared" si="135"/>
        <v>-3136.5948699999999</v>
      </c>
      <c r="Q223" s="64">
        <f t="shared" si="135"/>
        <v>0</v>
      </c>
      <c r="R223" s="64">
        <f t="shared" si="135"/>
        <v>772503.70513000002</v>
      </c>
      <c r="S223" s="64">
        <f t="shared" si="135"/>
        <v>772503.70513000002</v>
      </c>
    </row>
    <row r="224" spans="1:19" s="29" customFormat="1" ht="16.5" x14ac:dyDescent="0.25">
      <c r="A224" s="56" t="s">
        <v>49</v>
      </c>
      <c r="B224" s="28">
        <v>990</v>
      </c>
      <c r="C224" s="14" t="s">
        <v>126</v>
      </c>
      <c r="D224" s="14" t="s">
        <v>10</v>
      </c>
      <c r="E224" s="20" t="s">
        <v>51</v>
      </c>
      <c r="F224" s="14"/>
      <c r="G224" s="17">
        <f t="shared" si="135"/>
        <v>325697</v>
      </c>
      <c r="H224" s="17">
        <f t="shared" si="135"/>
        <v>0</v>
      </c>
      <c r="I224" s="17">
        <f t="shared" si="135"/>
        <v>325697</v>
      </c>
      <c r="J224" s="17">
        <f t="shared" si="135"/>
        <v>0</v>
      </c>
      <c r="K224" s="17">
        <f t="shared" si="135"/>
        <v>325697</v>
      </c>
      <c r="L224" s="17">
        <f t="shared" si="135"/>
        <v>0</v>
      </c>
      <c r="M224" s="17">
        <f t="shared" si="135"/>
        <v>0</v>
      </c>
      <c r="N224" s="17">
        <f t="shared" si="135"/>
        <v>775640.3</v>
      </c>
      <c r="O224" s="17">
        <f t="shared" si="135"/>
        <v>775640.3</v>
      </c>
      <c r="P224" s="64">
        <f t="shared" si="135"/>
        <v>-3136.5948699999999</v>
      </c>
      <c r="Q224" s="64">
        <f t="shared" si="135"/>
        <v>0</v>
      </c>
      <c r="R224" s="64">
        <f t="shared" si="135"/>
        <v>772503.70513000002</v>
      </c>
      <c r="S224" s="64">
        <f t="shared" si="135"/>
        <v>772503.70513000002</v>
      </c>
    </row>
    <row r="225" spans="1:19" s="12" customFormat="1" ht="34.5" x14ac:dyDescent="0.3">
      <c r="A225" s="42" t="s">
        <v>52</v>
      </c>
      <c r="B225" s="33">
        <v>990</v>
      </c>
      <c r="C225" s="34" t="s">
        <v>126</v>
      </c>
      <c r="D225" s="34" t="s">
        <v>10</v>
      </c>
      <c r="E225" s="38" t="s">
        <v>53</v>
      </c>
      <c r="F225" s="34"/>
      <c r="G225" s="52">
        <f t="shared" ref="G225:M225" si="137">G226+G229</f>
        <v>325697</v>
      </c>
      <c r="H225" s="52">
        <f t="shared" si="137"/>
        <v>0</v>
      </c>
      <c r="I225" s="52">
        <f t="shared" si="137"/>
        <v>325697</v>
      </c>
      <c r="J225" s="52">
        <f t="shared" si="137"/>
        <v>0</v>
      </c>
      <c r="K225" s="52">
        <f t="shared" si="137"/>
        <v>325697</v>
      </c>
      <c r="L225" s="52">
        <f t="shared" si="137"/>
        <v>0</v>
      </c>
      <c r="M225" s="52">
        <f t="shared" si="137"/>
        <v>0</v>
      </c>
      <c r="N225" s="52">
        <f>N226+N229</f>
        <v>775640.3</v>
      </c>
      <c r="O225" s="52">
        <f t="shared" ref="O225" si="138">O226+O229</f>
        <v>775640.3</v>
      </c>
      <c r="P225" s="63">
        <f>P226+P229</f>
        <v>-3136.5948699999999</v>
      </c>
      <c r="Q225" s="63">
        <f t="shared" ref="Q225" si="139">Q226+Q229</f>
        <v>0</v>
      </c>
      <c r="R225" s="63">
        <f>R226+R229</f>
        <v>772503.70513000002</v>
      </c>
      <c r="S225" s="63">
        <f t="shared" ref="S225" si="140">S226+S229</f>
        <v>772503.70513000002</v>
      </c>
    </row>
    <row r="226" spans="1:19" ht="181.5" x14ac:dyDescent="0.25">
      <c r="A226" s="55" t="s">
        <v>54</v>
      </c>
      <c r="B226" s="23" t="s">
        <v>143</v>
      </c>
      <c r="C226" s="23" t="s">
        <v>126</v>
      </c>
      <c r="D226" s="23" t="s">
        <v>10</v>
      </c>
      <c r="E226" s="24" t="s">
        <v>55</v>
      </c>
      <c r="F226" s="46"/>
      <c r="G226" s="26">
        <f t="shared" ref="G226:S227" si="141">G227</f>
        <v>101740.7</v>
      </c>
      <c r="H226" s="26">
        <f t="shared" si="141"/>
        <v>0</v>
      </c>
      <c r="I226" s="26">
        <f t="shared" si="141"/>
        <v>101740.7</v>
      </c>
      <c r="J226" s="26">
        <f t="shared" si="141"/>
        <v>0</v>
      </c>
      <c r="K226" s="26">
        <f t="shared" si="141"/>
        <v>101740.7</v>
      </c>
      <c r="L226" s="26">
        <f t="shared" si="141"/>
        <v>0</v>
      </c>
      <c r="M226" s="26">
        <f t="shared" si="141"/>
        <v>0</v>
      </c>
      <c r="N226" s="26">
        <f t="shared" si="141"/>
        <v>464886</v>
      </c>
      <c r="O226" s="26">
        <f t="shared" si="141"/>
        <v>464886</v>
      </c>
      <c r="P226" s="26">
        <f t="shared" si="141"/>
        <v>0</v>
      </c>
      <c r="Q226" s="26">
        <f t="shared" si="141"/>
        <v>0</v>
      </c>
      <c r="R226" s="26">
        <f t="shared" si="141"/>
        <v>464886</v>
      </c>
      <c r="S226" s="26">
        <f t="shared" si="141"/>
        <v>464886</v>
      </c>
    </row>
    <row r="227" spans="1:19" ht="16.5" x14ac:dyDescent="0.25">
      <c r="A227" s="55" t="s">
        <v>128</v>
      </c>
      <c r="B227" s="23" t="s">
        <v>143</v>
      </c>
      <c r="C227" s="23" t="s">
        <v>126</v>
      </c>
      <c r="D227" s="23" t="s">
        <v>10</v>
      </c>
      <c r="E227" s="24" t="s">
        <v>55</v>
      </c>
      <c r="F227" s="23" t="s">
        <v>129</v>
      </c>
      <c r="G227" s="26">
        <f t="shared" si="141"/>
        <v>101740.7</v>
      </c>
      <c r="H227" s="26">
        <f t="shared" si="141"/>
        <v>0</v>
      </c>
      <c r="I227" s="26">
        <f t="shared" si="141"/>
        <v>101740.7</v>
      </c>
      <c r="J227" s="26">
        <f t="shared" si="141"/>
        <v>0</v>
      </c>
      <c r="K227" s="26">
        <f t="shared" si="141"/>
        <v>101740.7</v>
      </c>
      <c r="L227" s="26">
        <f t="shared" si="141"/>
        <v>0</v>
      </c>
      <c r="M227" s="26">
        <f t="shared" si="141"/>
        <v>0</v>
      </c>
      <c r="N227" s="26">
        <f t="shared" si="141"/>
        <v>464886</v>
      </c>
      <c r="O227" s="26">
        <f t="shared" si="141"/>
        <v>464886</v>
      </c>
      <c r="P227" s="26">
        <f t="shared" si="141"/>
        <v>0</v>
      </c>
      <c r="Q227" s="26">
        <f t="shared" si="141"/>
        <v>0</v>
      </c>
      <c r="R227" s="26">
        <f t="shared" si="141"/>
        <v>464886</v>
      </c>
      <c r="S227" s="26">
        <f t="shared" si="141"/>
        <v>464886</v>
      </c>
    </row>
    <row r="228" spans="1:19" ht="16.5" x14ac:dyDescent="0.25">
      <c r="A228" s="55" t="s">
        <v>131</v>
      </c>
      <c r="B228" s="23" t="s">
        <v>143</v>
      </c>
      <c r="C228" s="23" t="s">
        <v>126</v>
      </c>
      <c r="D228" s="23" t="s">
        <v>10</v>
      </c>
      <c r="E228" s="24" t="s">
        <v>55</v>
      </c>
      <c r="F228" s="23" t="s">
        <v>130</v>
      </c>
      <c r="G228" s="26">
        <v>101740.7</v>
      </c>
      <c r="H228" s="26">
        <v>0</v>
      </c>
      <c r="I228" s="26">
        <v>101740.7</v>
      </c>
      <c r="J228" s="26">
        <v>0</v>
      </c>
      <c r="K228" s="26">
        <v>101740.7</v>
      </c>
      <c r="L228" s="26">
        <v>0</v>
      </c>
      <c r="M228" s="26">
        <v>0</v>
      </c>
      <c r="N228" s="26">
        <f>71753.4+372546.6+20586</f>
        <v>464886</v>
      </c>
      <c r="O228" s="26">
        <f>M228+N228</f>
        <v>464886</v>
      </c>
      <c r="P228" s="26">
        <v>0</v>
      </c>
      <c r="Q228" s="26">
        <v>0</v>
      </c>
      <c r="R228" s="26">
        <v>464886</v>
      </c>
      <c r="S228" s="26">
        <f>Q228+R228</f>
        <v>464886</v>
      </c>
    </row>
    <row r="229" spans="1:19" ht="33" x14ac:dyDescent="0.25">
      <c r="A229" s="55" t="s">
        <v>59</v>
      </c>
      <c r="B229" s="23" t="s">
        <v>143</v>
      </c>
      <c r="C229" s="23" t="s">
        <v>126</v>
      </c>
      <c r="D229" s="23" t="s">
        <v>10</v>
      </c>
      <c r="E229" s="24" t="s">
        <v>60</v>
      </c>
      <c r="F229" s="46"/>
      <c r="G229" s="26">
        <f t="shared" ref="G229:S230" si="142">G230</f>
        <v>223956.3</v>
      </c>
      <c r="H229" s="26">
        <f t="shared" si="142"/>
        <v>0</v>
      </c>
      <c r="I229" s="26">
        <f t="shared" si="142"/>
        <v>223956.3</v>
      </c>
      <c r="J229" s="26">
        <f t="shared" si="142"/>
        <v>0</v>
      </c>
      <c r="K229" s="26">
        <f t="shared" si="142"/>
        <v>223956.3</v>
      </c>
      <c r="L229" s="26">
        <f t="shared" si="142"/>
        <v>0</v>
      </c>
      <c r="M229" s="26">
        <f t="shared" si="142"/>
        <v>0</v>
      </c>
      <c r="N229" s="26">
        <f t="shared" si="142"/>
        <v>310754.3</v>
      </c>
      <c r="O229" s="26">
        <f t="shared" si="142"/>
        <v>310754.3</v>
      </c>
      <c r="P229" s="65">
        <f t="shared" si="142"/>
        <v>-3136.5948699999999</v>
      </c>
      <c r="Q229" s="26">
        <f t="shared" si="142"/>
        <v>0</v>
      </c>
      <c r="R229" s="65">
        <f t="shared" si="142"/>
        <v>307617.70513000002</v>
      </c>
      <c r="S229" s="65">
        <f t="shared" si="142"/>
        <v>307617.70513000002</v>
      </c>
    </row>
    <row r="230" spans="1:19" ht="16.5" x14ac:dyDescent="0.25">
      <c r="A230" s="55" t="s">
        <v>128</v>
      </c>
      <c r="B230" s="23" t="s">
        <v>143</v>
      </c>
      <c r="C230" s="23" t="s">
        <v>126</v>
      </c>
      <c r="D230" s="23" t="s">
        <v>10</v>
      </c>
      <c r="E230" s="24" t="s">
        <v>60</v>
      </c>
      <c r="F230" s="23" t="s">
        <v>129</v>
      </c>
      <c r="G230" s="26">
        <f t="shared" si="142"/>
        <v>223956.3</v>
      </c>
      <c r="H230" s="26">
        <f t="shared" si="142"/>
        <v>0</v>
      </c>
      <c r="I230" s="26">
        <f t="shared" si="142"/>
        <v>223956.3</v>
      </c>
      <c r="J230" s="26">
        <f t="shared" si="142"/>
        <v>0</v>
      </c>
      <c r="K230" s="26">
        <f t="shared" si="142"/>
        <v>223956.3</v>
      </c>
      <c r="L230" s="26">
        <f t="shared" si="142"/>
        <v>0</v>
      </c>
      <c r="M230" s="26">
        <f t="shared" si="142"/>
        <v>0</v>
      </c>
      <c r="N230" s="26">
        <f t="shared" si="142"/>
        <v>310754.3</v>
      </c>
      <c r="O230" s="26">
        <f t="shared" si="142"/>
        <v>310754.3</v>
      </c>
      <c r="P230" s="65">
        <f t="shared" si="142"/>
        <v>-3136.5948699999999</v>
      </c>
      <c r="Q230" s="26">
        <f t="shared" si="142"/>
        <v>0</v>
      </c>
      <c r="R230" s="65">
        <f t="shared" si="142"/>
        <v>307617.70513000002</v>
      </c>
      <c r="S230" s="65">
        <f t="shared" si="142"/>
        <v>307617.70513000002</v>
      </c>
    </row>
    <row r="231" spans="1:19" ht="16.5" x14ac:dyDescent="0.25">
      <c r="A231" s="55" t="s">
        <v>131</v>
      </c>
      <c r="B231" s="23" t="s">
        <v>143</v>
      </c>
      <c r="C231" s="23" t="s">
        <v>126</v>
      </c>
      <c r="D231" s="23" t="s">
        <v>10</v>
      </c>
      <c r="E231" s="24" t="s">
        <v>60</v>
      </c>
      <c r="F231" s="23" t="s">
        <v>130</v>
      </c>
      <c r="G231" s="26">
        <v>223956.3</v>
      </c>
      <c r="H231" s="26">
        <v>0</v>
      </c>
      <c r="I231" s="26">
        <v>223956.3</v>
      </c>
      <c r="J231" s="26">
        <v>0</v>
      </c>
      <c r="K231" s="26">
        <v>223956.3</v>
      </c>
      <c r="L231" s="26">
        <v>0</v>
      </c>
      <c r="M231" s="26">
        <v>0</v>
      </c>
      <c r="N231" s="26">
        <f>169319.4+141434.9</f>
        <v>310754.3</v>
      </c>
      <c r="O231" s="26">
        <f>M231+N231</f>
        <v>310754.3</v>
      </c>
      <c r="P231" s="65">
        <v>-3136.5948699999999</v>
      </c>
      <c r="Q231" s="26">
        <v>0</v>
      </c>
      <c r="R231" s="65">
        <v>307617.70513000002</v>
      </c>
      <c r="S231" s="65">
        <f>Q231+R231</f>
        <v>307617.70513000002</v>
      </c>
    </row>
    <row r="232" spans="1:19" s="29" customFormat="1" ht="16.5" x14ac:dyDescent="0.25">
      <c r="A232" s="56" t="s">
        <v>65</v>
      </c>
      <c r="B232" s="14" t="s">
        <v>143</v>
      </c>
      <c r="C232" s="28">
        <v>14</v>
      </c>
      <c r="D232" s="14" t="s">
        <v>10</v>
      </c>
      <c r="E232" s="20" t="s">
        <v>66</v>
      </c>
      <c r="F232" s="41"/>
      <c r="G232" s="17" t="e">
        <f t="shared" ref="G232:S235" si="143">G233</f>
        <v>#REF!</v>
      </c>
      <c r="H232" s="17" t="e">
        <f t="shared" si="143"/>
        <v>#REF!</v>
      </c>
      <c r="I232" s="17" t="e">
        <f t="shared" si="143"/>
        <v>#REF!</v>
      </c>
      <c r="J232" s="17" t="e">
        <f t="shared" si="143"/>
        <v>#REF!</v>
      </c>
      <c r="K232" s="17" t="e">
        <f t="shared" si="143"/>
        <v>#REF!</v>
      </c>
      <c r="L232" s="17" t="e">
        <f t="shared" si="143"/>
        <v>#REF!</v>
      </c>
      <c r="M232" s="17">
        <f t="shared" si="143"/>
        <v>0</v>
      </c>
      <c r="N232" s="64">
        <f t="shared" si="143"/>
        <v>57677.107750000003</v>
      </c>
      <c r="O232" s="64">
        <f t="shared" si="143"/>
        <v>57677.107750000003</v>
      </c>
      <c r="P232" s="64">
        <f t="shared" si="143"/>
        <v>0</v>
      </c>
      <c r="Q232" s="17">
        <f t="shared" si="143"/>
        <v>0</v>
      </c>
      <c r="R232" s="64">
        <f t="shared" si="143"/>
        <v>57677.107750000003</v>
      </c>
      <c r="S232" s="64">
        <f t="shared" si="143"/>
        <v>57677.107750000003</v>
      </c>
    </row>
    <row r="233" spans="1:19" s="29" customFormat="1" ht="49.5" x14ac:dyDescent="0.25">
      <c r="A233" s="56" t="s">
        <v>67</v>
      </c>
      <c r="B233" s="14" t="s">
        <v>143</v>
      </c>
      <c r="C233" s="28">
        <v>14</v>
      </c>
      <c r="D233" s="14" t="s">
        <v>10</v>
      </c>
      <c r="E233" s="20" t="s">
        <v>68</v>
      </c>
      <c r="F233" s="48"/>
      <c r="G233" s="17" t="e">
        <f t="shared" si="143"/>
        <v>#REF!</v>
      </c>
      <c r="H233" s="17" t="e">
        <f t="shared" si="143"/>
        <v>#REF!</v>
      </c>
      <c r="I233" s="17" t="e">
        <f t="shared" si="143"/>
        <v>#REF!</v>
      </c>
      <c r="J233" s="17" t="e">
        <f t="shared" si="143"/>
        <v>#REF!</v>
      </c>
      <c r="K233" s="17" t="e">
        <f t="shared" si="143"/>
        <v>#REF!</v>
      </c>
      <c r="L233" s="17" t="e">
        <f t="shared" si="143"/>
        <v>#REF!</v>
      </c>
      <c r="M233" s="17">
        <f t="shared" si="143"/>
        <v>0</v>
      </c>
      <c r="N233" s="64">
        <f t="shared" si="143"/>
        <v>57677.107750000003</v>
      </c>
      <c r="O233" s="64">
        <f t="shared" si="143"/>
        <v>57677.107750000003</v>
      </c>
      <c r="P233" s="64">
        <f t="shared" si="143"/>
        <v>0</v>
      </c>
      <c r="Q233" s="17">
        <f t="shared" si="143"/>
        <v>0</v>
      </c>
      <c r="R233" s="64">
        <f t="shared" si="143"/>
        <v>57677.107750000003</v>
      </c>
      <c r="S233" s="64">
        <f t="shared" si="143"/>
        <v>57677.107750000003</v>
      </c>
    </row>
    <row r="234" spans="1:19" s="12" customFormat="1" ht="17.25" x14ac:dyDescent="0.3">
      <c r="A234" s="42" t="s">
        <v>69</v>
      </c>
      <c r="B234" s="34" t="s">
        <v>143</v>
      </c>
      <c r="C234" s="33">
        <v>14</v>
      </c>
      <c r="D234" s="34" t="s">
        <v>10</v>
      </c>
      <c r="E234" s="38" t="s">
        <v>70</v>
      </c>
      <c r="F234" s="34"/>
      <c r="G234" s="52" t="e">
        <f t="shared" si="143"/>
        <v>#REF!</v>
      </c>
      <c r="H234" s="52" t="e">
        <f t="shared" si="143"/>
        <v>#REF!</v>
      </c>
      <c r="I234" s="52" t="e">
        <f t="shared" si="143"/>
        <v>#REF!</v>
      </c>
      <c r="J234" s="52" t="e">
        <f t="shared" si="143"/>
        <v>#REF!</v>
      </c>
      <c r="K234" s="52" t="e">
        <f t="shared" si="143"/>
        <v>#REF!</v>
      </c>
      <c r="L234" s="52" t="e">
        <f t="shared" si="143"/>
        <v>#REF!</v>
      </c>
      <c r="M234" s="52">
        <f t="shared" si="143"/>
        <v>0</v>
      </c>
      <c r="N234" s="63">
        <f t="shared" si="143"/>
        <v>57677.107750000003</v>
      </c>
      <c r="O234" s="63">
        <f t="shared" si="143"/>
        <v>57677.107750000003</v>
      </c>
      <c r="P234" s="63">
        <f t="shared" si="143"/>
        <v>0</v>
      </c>
      <c r="Q234" s="52">
        <f t="shared" si="143"/>
        <v>0</v>
      </c>
      <c r="R234" s="63">
        <f t="shared" si="143"/>
        <v>57677.107750000003</v>
      </c>
      <c r="S234" s="63">
        <f t="shared" si="143"/>
        <v>57677.107750000003</v>
      </c>
    </row>
    <row r="235" spans="1:19" ht="137.44999999999999" customHeight="1" x14ac:dyDescent="0.25">
      <c r="A235" s="55" t="s">
        <v>71</v>
      </c>
      <c r="B235" s="23" t="s">
        <v>143</v>
      </c>
      <c r="C235" s="25">
        <v>14</v>
      </c>
      <c r="D235" s="23" t="s">
        <v>10</v>
      </c>
      <c r="E235" s="24" t="s">
        <v>72</v>
      </c>
      <c r="F235" s="46"/>
      <c r="G235" s="26" t="e">
        <f>G236+#REF!</f>
        <v>#REF!</v>
      </c>
      <c r="H235" s="26" t="e">
        <f>H236+#REF!</f>
        <v>#REF!</v>
      </c>
      <c r="I235" s="26" t="e">
        <f>I236+#REF!</f>
        <v>#REF!</v>
      </c>
      <c r="J235" s="26" t="e">
        <f>J236+#REF!</f>
        <v>#REF!</v>
      </c>
      <c r="K235" s="26" t="e">
        <f>K236+#REF!</f>
        <v>#REF!</v>
      </c>
      <c r="L235" s="26" t="e">
        <f>L236+#REF!</f>
        <v>#REF!</v>
      </c>
      <c r="M235" s="26">
        <f>M236</f>
        <v>0</v>
      </c>
      <c r="N235" s="65">
        <f>N236</f>
        <v>57677.107750000003</v>
      </c>
      <c r="O235" s="65">
        <f t="shared" si="143"/>
        <v>57677.107750000003</v>
      </c>
      <c r="P235" s="65">
        <f>P236</f>
        <v>0</v>
      </c>
      <c r="Q235" s="26">
        <f t="shared" si="143"/>
        <v>0</v>
      </c>
      <c r="R235" s="65">
        <f>R236</f>
        <v>57677.107750000003</v>
      </c>
      <c r="S235" s="65">
        <f t="shared" si="143"/>
        <v>57677.107750000003</v>
      </c>
    </row>
    <row r="236" spans="1:19" ht="16.5" x14ac:dyDescent="0.25">
      <c r="A236" s="55" t="s">
        <v>128</v>
      </c>
      <c r="B236" s="23" t="s">
        <v>143</v>
      </c>
      <c r="C236" s="25">
        <v>14</v>
      </c>
      <c r="D236" s="23" t="s">
        <v>10</v>
      </c>
      <c r="E236" s="24" t="s">
        <v>72</v>
      </c>
      <c r="F236" s="23" t="s">
        <v>129</v>
      </c>
      <c r="G236" s="26">
        <f t="shared" ref="G236:S236" si="144">G237</f>
        <v>172903</v>
      </c>
      <c r="H236" s="26">
        <f t="shared" si="144"/>
        <v>0</v>
      </c>
      <c r="I236" s="26">
        <f t="shared" si="144"/>
        <v>172903</v>
      </c>
      <c r="J236" s="26">
        <f t="shared" si="144"/>
        <v>0</v>
      </c>
      <c r="K236" s="26">
        <f t="shared" si="144"/>
        <v>172903</v>
      </c>
      <c r="L236" s="26">
        <f t="shared" si="144"/>
        <v>0</v>
      </c>
      <c r="M236" s="26">
        <f t="shared" si="144"/>
        <v>0</v>
      </c>
      <c r="N236" s="65">
        <f t="shared" si="144"/>
        <v>57677.107750000003</v>
      </c>
      <c r="O236" s="65">
        <f t="shared" si="144"/>
        <v>57677.107750000003</v>
      </c>
      <c r="P236" s="65">
        <f t="shared" si="144"/>
        <v>0</v>
      </c>
      <c r="Q236" s="26">
        <f t="shared" si="144"/>
        <v>0</v>
      </c>
      <c r="R236" s="65">
        <f t="shared" si="144"/>
        <v>57677.107750000003</v>
      </c>
      <c r="S236" s="65">
        <f t="shared" si="144"/>
        <v>57677.107750000003</v>
      </c>
    </row>
    <row r="237" spans="1:19" ht="16.5" x14ac:dyDescent="0.25">
      <c r="A237" s="55" t="s">
        <v>131</v>
      </c>
      <c r="B237" s="23" t="s">
        <v>143</v>
      </c>
      <c r="C237" s="25">
        <v>14</v>
      </c>
      <c r="D237" s="23" t="s">
        <v>10</v>
      </c>
      <c r="E237" s="24" t="s">
        <v>72</v>
      </c>
      <c r="F237" s="23" t="s">
        <v>130</v>
      </c>
      <c r="G237" s="26">
        <v>172903</v>
      </c>
      <c r="H237" s="26">
        <v>0</v>
      </c>
      <c r="I237" s="26">
        <v>172903</v>
      </c>
      <c r="J237" s="26">
        <v>0</v>
      </c>
      <c r="K237" s="26">
        <v>172903</v>
      </c>
      <c r="L237" s="26">
        <v>0</v>
      </c>
      <c r="M237" s="26">
        <v>0</v>
      </c>
      <c r="N237" s="65">
        <v>57677.107750000003</v>
      </c>
      <c r="O237" s="65">
        <f>M237+N237</f>
        <v>57677.107750000003</v>
      </c>
      <c r="P237" s="65">
        <v>0</v>
      </c>
      <c r="Q237" s="26">
        <v>0</v>
      </c>
      <c r="R237" s="65">
        <v>57677.107750000003</v>
      </c>
      <c r="S237" s="65">
        <f>Q237+R237</f>
        <v>57677.107750000003</v>
      </c>
    </row>
    <row r="238" spans="1:19" s="29" customFormat="1" ht="34.15" customHeight="1" x14ac:dyDescent="0.25">
      <c r="A238" s="39" t="s">
        <v>81</v>
      </c>
      <c r="B238" s="13"/>
      <c r="C238" s="28"/>
      <c r="D238" s="28"/>
      <c r="E238" s="28"/>
      <c r="F238" s="13"/>
      <c r="G238" s="17">
        <f t="shared" ref="G238:O238" si="145">G18+G73</f>
        <v>1723819.0999999999</v>
      </c>
      <c r="H238" s="17">
        <f t="shared" si="145"/>
        <v>-46231.299999999996</v>
      </c>
      <c r="I238" s="17">
        <f t="shared" si="145"/>
        <v>1677587.7999999998</v>
      </c>
      <c r="J238" s="64">
        <f t="shared" si="145"/>
        <v>11039.28867</v>
      </c>
      <c r="K238" s="64">
        <f t="shared" si="145"/>
        <v>1688627.08867</v>
      </c>
      <c r="L238" s="64">
        <f t="shared" si="145"/>
        <v>0</v>
      </c>
      <c r="M238" s="64">
        <f t="shared" si="145"/>
        <v>1688627.08867</v>
      </c>
      <c r="N238" s="64">
        <f t="shared" si="145"/>
        <v>0</v>
      </c>
      <c r="O238" s="64">
        <f t="shared" si="145"/>
        <v>1688627.08867</v>
      </c>
      <c r="P238" s="64">
        <f>P18+P73+P138</f>
        <v>7993.8000000000029</v>
      </c>
      <c r="Q238" s="64">
        <f>Q18+Q73+Q138</f>
        <v>1696620.88867</v>
      </c>
      <c r="R238" s="17">
        <f>R18+R73+R138</f>
        <v>-395567.10000000009</v>
      </c>
      <c r="S238" s="64">
        <f>S18+S73+S138</f>
        <v>1301053.7886699999</v>
      </c>
    </row>
    <row r="239" spans="1:19" x14ac:dyDescent="0.25">
      <c r="P239" s="3" t="s">
        <v>137</v>
      </c>
    </row>
    <row r="240" spans="1:19" x14ac:dyDescent="0.25">
      <c r="E240" s="44"/>
      <c r="H240" s="3" t="b">
        <f>H238=[1]Лист1!$G$98</f>
        <v>1</v>
      </c>
    </row>
    <row r="241" spans="5:5" x14ac:dyDescent="0.25">
      <c r="E241" s="44"/>
    </row>
    <row r="242" spans="5:5" x14ac:dyDescent="0.25">
      <c r="E242" s="44"/>
    </row>
    <row r="243" spans="5:5" x14ac:dyDescent="0.25">
      <c r="E243" s="44"/>
    </row>
  </sheetData>
  <sheetProtection sort="0" autoFilter="0"/>
  <autoFilter ref="A17:O17"/>
  <mergeCells count="13">
    <mergeCell ref="A7:S7"/>
    <mergeCell ref="A8:S8"/>
    <mergeCell ref="A12:G12"/>
    <mergeCell ref="A13:S14"/>
    <mergeCell ref="A9:S9"/>
    <mergeCell ref="A10:S10"/>
    <mergeCell ref="A11:S11"/>
    <mergeCell ref="A6:M6"/>
    <mergeCell ref="A1:S1"/>
    <mergeCell ref="A2:S2"/>
    <mergeCell ref="A3:S3"/>
    <mergeCell ref="A4:S4"/>
    <mergeCell ref="A5:S5"/>
  </mergeCells>
  <pageMargins left="0.78740157480314965" right="0.59055118110236227" top="0.78740157480314965" bottom="0.39370078740157483" header="0.31496062992125984" footer="0.31496062992125984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</dc:creator>
  <cp:lastModifiedBy>dumasv</cp:lastModifiedBy>
  <cp:lastPrinted>2024-11-02T13:16:30Z</cp:lastPrinted>
  <dcterms:created xsi:type="dcterms:W3CDTF">2021-10-20T06:49:13Z</dcterms:created>
  <dcterms:modified xsi:type="dcterms:W3CDTF">2024-11-02T13:17:06Z</dcterms:modified>
</cp:coreProperties>
</file>