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1775" yWindow="570" windowWidth="19845" windowHeight="13050"/>
  </bookViews>
  <sheets>
    <sheet name="Лист1" sheetId="1" r:id="rId1"/>
  </sheets>
  <definedNames>
    <definedName name="_xlnm._FilterDatabase" localSheetId="0" hidden="1">Лист1!$A$20:$O$20</definedName>
    <definedName name="_xlnm.Print_Area" localSheetId="0">Лист1!$A$4:$S$152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42" i="1" l="1"/>
  <c r="R144" i="1"/>
  <c r="R142" i="1" s="1"/>
  <c r="Q136" i="1"/>
  <c r="R141" i="1"/>
  <c r="R140" i="1"/>
  <c r="S140" i="1" s="1"/>
  <c r="T141" i="1"/>
  <c r="S141" i="1"/>
  <c r="T140" i="1"/>
  <c r="S132" i="1"/>
  <c r="S131" i="1"/>
  <c r="R133" i="1"/>
  <c r="R128" i="1" s="1"/>
  <c r="T133" i="1"/>
  <c r="E132" i="1"/>
  <c r="G132" i="1" s="1"/>
  <c r="I132" i="1" s="1"/>
  <c r="K132" i="1" s="1"/>
  <c r="M132" i="1" s="1"/>
  <c r="O132" i="1" s="1"/>
  <c r="R120" i="1"/>
  <c r="K123" i="1"/>
  <c r="M123" i="1" s="1"/>
  <c r="O123" i="1" s="1"/>
  <c r="R114" i="1"/>
  <c r="R110" i="1" s="1"/>
  <c r="K114" i="1"/>
  <c r="M114" i="1" s="1"/>
  <c r="O114" i="1" s="1"/>
  <c r="R108" i="1"/>
  <c r="R105" i="1" s="1"/>
  <c r="K108" i="1"/>
  <c r="M108" i="1" s="1"/>
  <c r="O108" i="1" s="1"/>
  <c r="S133" i="1" l="1"/>
  <c r="R136" i="1"/>
  <c r="T132" i="1"/>
  <c r="T123" i="1"/>
  <c r="S123" i="1"/>
  <c r="T114" i="1"/>
  <c r="S114" i="1"/>
  <c r="T108" i="1"/>
  <c r="S108" i="1"/>
  <c r="T100" i="1"/>
  <c r="R100" i="1"/>
  <c r="S100" i="1" s="1"/>
  <c r="S99" i="1"/>
  <c r="R93" i="1"/>
  <c r="G95" i="1"/>
  <c r="I95" i="1" s="1"/>
  <c r="K95" i="1" s="1"/>
  <c r="M95" i="1" s="1"/>
  <c r="O95" i="1" s="1"/>
  <c r="R85" i="1"/>
  <c r="R97" i="1" l="1"/>
  <c r="R96" i="1" s="1"/>
  <c r="S95" i="1"/>
  <c r="T95" i="1"/>
  <c r="G90" i="1"/>
  <c r="I90" i="1" s="1"/>
  <c r="K90" i="1" s="1"/>
  <c r="M90" i="1" s="1"/>
  <c r="O90" i="1" s="1"/>
  <c r="G89" i="1"/>
  <c r="I89" i="1" s="1"/>
  <c r="K89" i="1" s="1"/>
  <c r="M89" i="1" s="1"/>
  <c r="O89" i="1" s="1"/>
  <c r="Q70" i="1"/>
  <c r="R81" i="1"/>
  <c r="S83" i="1"/>
  <c r="G82" i="1"/>
  <c r="I82" i="1" s="1"/>
  <c r="K82" i="1" s="1"/>
  <c r="M82" i="1" s="1"/>
  <c r="O82" i="1" s="1"/>
  <c r="R70" i="1"/>
  <c r="S71" i="1"/>
  <c r="S72" i="1"/>
  <c r="T71" i="1"/>
  <c r="S68" i="1"/>
  <c r="S67" i="1"/>
  <c r="S66" i="1"/>
  <c r="R64" i="1"/>
  <c r="S62" i="1"/>
  <c r="S61" i="1"/>
  <c r="S63" i="1"/>
  <c r="T68" i="1"/>
  <c r="T67" i="1"/>
  <c r="T66" i="1"/>
  <c r="T65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Q59" i="1"/>
  <c r="Q58" i="1" l="1"/>
  <c r="S90" i="1"/>
  <c r="T90" i="1"/>
  <c r="S89" i="1"/>
  <c r="T89" i="1"/>
  <c r="S70" i="1"/>
  <c r="T64" i="1"/>
  <c r="Q82" i="1"/>
  <c r="T82" i="1"/>
  <c r="S64" i="1"/>
  <c r="T144" i="1"/>
  <c r="S144" i="1"/>
  <c r="R145" i="1"/>
  <c r="T147" i="1"/>
  <c r="S147" i="1"/>
  <c r="R149" i="1"/>
  <c r="G151" i="1"/>
  <c r="I151" i="1" s="1"/>
  <c r="K151" i="1" s="1"/>
  <c r="M151" i="1" s="1"/>
  <c r="O151" i="1" s="1"/>
  <c r="S82" i="1" l="1"/>
  <c r="S81" i="1" s="1"/>
  <c r="Q81" i="1"/>
  <c r="S151" i="1"/>
  <c r="T151" i="1"/>
  <c r="S143" i="1" l="1"/>
  <c r="S142" i="1" s="1"/>
  <c r="S139" i="1"/>
  <c r="S138" i="1"/>
  <c r="S136" i="1" s="1"/>
  <c r="R148" i="1"/>
  <c r="R135" i="1"/>
  <c r="R127" i="1"/>
  <c r="R126" i="1" s="1"/>
  <c r="R119" i="1"/>
  <c r="R118" i="1" s="1"/>
  <c r="R116" i="1"/>
  <c r="R115" i="1" s="1"/>
  <c r="R109" i="1"/>
  <c r="R102" i="1"/>
  <c r="R101" i="1" s="1"/>
  <c r="R92" i="1"/>
  <c r="R84" i="1"/>
  <c r="S77" i="1"/>
  <c r="S74" i="1" s="1"/>
  <c r="S73" i="1" s="1"/>
  <c r="R77" i="1"/>
  <c r="R74" i="1" s="1"/>
  <c r="R73" i="1" s="1"/>
  <c r="S69" i="1"/>
  <c r="R69" i="1"/>
  <c r="S59" i="1"/>
  <c r="S58" i="1" s="1"/>
  <c r="R59" i="1"/>
  <c r="R58" i="1" s="1"/>
  <c r="S56" i="1"/>
  <c r="R56" i="1"/>
  <c r="R52" i="1"/>
  <c r="S50" i="1"/>
  <c r="R50" i="1"/>
  <c r="S47" i="1"/>
  <c r="R47" i="1"/>
  <c r="R45" i="1"/>
  <c r="S42" i="1"/>
  <c r="R42" i="1"/>
  <c r="S39" i="1"/>
  <c r="S38" i="1" s="1"/>
  <c r="R39" i="1"/>
  <c r="R38" i="1" s="1"/>
  <c r="S36" i="1"/>
  <c r="R36" i="1"/>
  <c r="S34" i="1"/>
  <c r="R34" i="1"/>
  <c r="S32" i="1"/>
  <c r="R32" i="1"/>
  <c r="R23" i="1"/>
  <c r="R22" i="1" s="1"/>
  <c r="R31" i="1" l="1"/>
  <c r="R30" i="1" s="1"/>
  <c r="S135" i="1"/>
  <c r="R134" i="1"/>
  <c r="R125" i="1" s="1"/>
  <c r="R124" i="1" s="1"/>
  <c r="R55" i="1"/>
  <c r="R54" i="1" s="1"/>
  <c r="S31" i="1"/>
  <c r="S30" i="1" s="1"/>
  <c r="R44" i="1"/>
  <c r="R41" i="1" s="1"/>
  <c r="R21" i="1" s="1"/>
  <c r="R49" i="1"/>
  <c r="R104" i="1"/>
  <c r="R91" i="1"/>
  <c r="S55" i="1"/>
  <c r="S54" i="1" s="1"/>
  <c r="R80" i="1"/>
  <c r="R79" i="1" s="1"/>
  <c r="P52" i="1"/>
  <c r="O52" i="1"/>
  <c r="Q53" i="1"/>
  <c r="Q146" i="1"/>
  <c r="S146" i="1" s="1"/>
  <c r="S145" i="1" s="1"/>
  <c r="S134" i="1" s="1"/>
  <c r="R152" i="1" l="1"/>
  <c r="Q52" i="1"/>
  <c r="S53" i="1"/>
  <c r="S52" i="1" s="1"/>
  <c r="S49" i="1" s="1"/>
  <c r="P149" i="1"/>
  <c r="P148" i="1" s="1"/>
  <c r="Q145" i="1"/>
  <c r="P145" i="1"/>
  <c r="P142" i="1"/>
  <c r="Q135" i="1"/>
  <c r="P136" i="1"/>
  <c r="P135" i="1" s="1"/>
  <c r="P128" i="1"/>
  <c r="P127" i="1" s="1"/>
  <c r="P126" i="1" s="1"/>
  <c r="P120" i="1"/>
  <c r="P119" i="1" s="1"/>
  <c r="P118" i="1" s="1"/>
  <c r="P116" i="1"/>
  <c r="P115" i="1" s="1"/>
  <c r="P110" i="1"/>
  <c r="P109" i="1" s="1"/>
  <c r="P105" i="1"/>
  <c r="P102" i="1"/>
  <c r="P101" i="1" s="1"/>
  <c r="P97" i="1"/>
  <c r="P96" i="1" s="1"/>
  <c r="P93" i="1"/>
  <c r="P92" i="1" s="1"/>
  <c r="P85" i="1"/>
  <c r="P84" i="1" s="1"/>
  <c r="P81" i="1"/>
  <c r="Q77" i="1"/>
  <c r="Q74" i="1" s="1"/>
  <c r="Q73" i="1" s="1"/>
  <c r="P77" i="1"/>
  <c r="P74" i="1" s="1"/>
  <c r="P73" i="1" s="1"/>
  <c r="Q69" i="1"/>
  <c r="P70" i="1"/>
  <c r="P69" i="1" s="1"/>
  <c r="P59" i="1"/>
  <c r="P58" i="1" s="1"/>
  <c r="Q56" i="1"/>
  <c r="P56" i="1"/>
  <c r="Q50" i="1"/>
  <c r="Q49" i="1" s="1"/>
  <c r="P50" i="1"/>
  <c r="P49" i="1" s="1"/>
  <c r="Q47" i="1"/>
  <c r="P47" i="1"/>
  <c r="P45" i="1"/>
  <c r="Q42" i="1"/>
  <c r="P42" i="1"/>
  <c r="Q39" i="1"/>
  <c r="Q38" i="1" s="1"/>
  <c r="P39" i="1"/>
  <c r="P38" i="1" s="1"/>
  <c r="Q36" i="1"/>
  <c r="P36" i="1"/>
  <c r="Q34" i="1"/>
  <c r="P34" i="1"/>
  <c r="Q32" i="1"/>
  <c r="Q31" i="1" s="1"/>
  <c r="Q30" i="1" s="1"/>
  <c r="P32" i="1"/>
  <c r="P23" i="1"/>
  <c r="P22" i="1" s="1"/>
  <c r="P44" i="1" l="1"/>
  <c r="P41" i="1" s="1"/>
  <c r="P31" i="1"/>
  <c r="P30" i="1" s="1"/>
  <c r="Q134" i="1"/>
  <c r="P104" i="1"/>
  <c r="P134" i="1"/>
  <c r="P125" i="1" s="1"/>
  <c r="P124" i="1" s="1"/>
  <c r="P55" i="1"/>
  <c r="P54" i="1" s="1"/>
  <c r="P80" i="1"/>
  <c r="P79" i="1" s="1"/>
  <c r="P91" i="1"/>
  <c r="Q55" i="1"/>
  <c r="Q54" i="1" s="1"/>
  <c r="O29" i="1"/>
  <c r="O24" i="1"/>
  <c r="T25" i="1"/>
  <c r="T26" i="1"/>
  <c r="T27" i="1"/>
  <c r="T28" i="1"/>
  <c r="T33" i="1"/>
  <c r="T35" i="1"/>
  <c r="T37" i="1"/>
  <c r="T40" i="1"/>
  <c r="T43" i="1"/>
  <c r="T48" i="1"/>
  <c r="T51" i="1"/>
  <c r="T57" i="1"/>
  <c r="T60" i="1"/>
  <c r="T61" i="1"/>
  <c r="T62" i="1"/>
  <c r="T63" i="1"/>
  <c r="T72" i="1"/>
  <c r="T75" i="1"/>
  <c r="T76" i="1"/>
  <c r="T78" i="1"/>
  <c r="T86" i="1"/>
  <c r="T99" i="1"/>
  <c r="T111" i="1"/>
  <c r="T121" i="1"/>
  <c r="T129" i="1"/>
  <c r="T131" i="1"/>
  <c r="T137" i="1"/>
  <c r="T138" i="1"/>
  <c r="T139" i="1"/>
  <c r="T143" i="1"/>
  <c r="T146" i="1"/>
  <c r="N149" i="1"/>
  <c r="N148" i="1" s="1"/>
  <c r="O145" i="1"/>
  <c r="N145" i="1"/>
  <c r="O142" i="1"/>
  <c r="N142" i="1"/>
  <c r="O136" i="1"/>
  <c r="O135" i="1" s="1"/>
  <c r="N136" i="1"/>
  <c r="N135" i="1" s="1"/>
  <c r="N128" i="1"/>
  <c r="N127" i="1" s="1"/>
  <c r="N126" i="1" s="1"/>
  <c r="N120" i="1"/>
  <c r="N119" i="1" s="1"/>
  <c r="N118" i="1" s="1"/>
  <c r="N116" i="1"/>
  <c r="N115" i="1" s="1"/>
  <c r="N110" i="1"/>
  <c r="N109" i="1" s="1"/>
  <c r="N105" i="1"/>
  <c r="N102" i="1"/>
  <c r="N101" i="1" s="1"/>
  <c r="O97" i="1"/>
  <c r="N97" i="1"/>
  <c r="N96" i="1" s="1"/>
  <c r="N93" i="1"/>
  <c r="N92" i="1" s="1"/>
  <c r="N85" i="1"/>
  <c r="N84" i="1" s="1"/>
  <c r="N81" i="1"/>
  <c r="O77" i="1"/>
  <c r="O74" i="1" s="1"/>
  <c r="O73" i="1" s="1"/>
  <c r="N77" i="1"/>
  <c r="N74" i="1" s="1"/>
  <c r="N73" i="1" s="1"/>
  <c r="O70" i="1"/>
  <c r="O69" i="1" s="1"/>
  <c r="N70" i="1"/>
  <c r="N69" i="1" s="1"/>
  <c r="O59" i="1"/>
  <c r="O58" i="1" s="1"/>
  <c r="N59" i="1"/>
  <c r="N58" i="1" s="1"/>
  <c r="O56" i="1"/>
  <c r="N56" i="1"/>
  <c r="O50" i="1"/>
  <c r="O49" i="1" s="1"/>
  <c r="N50" i="1"/>
  <c r="N49" i="1" s="1"/>
  <c r="O47" i="1"/>
  <c r="N47" i="1"/>
  <c r="N45" i="1"/>
  <c r="O42" i="1"/>
  <c r="N42" i="1"/>
  <c r="O39" i="1"/>
  <c r="O38" i="1" s="1"/>
  <c r="N39" i="1"/>
  <c r="N38" i="1" s="1"/>
  <c r="O36" i="1"/>
  <c r="N36" i="1"/>
  <c r="O34" i="1"/>
  <c r="N34" i="1"/>
  <c r="O32" i="1"/>
  <c r="N32" i="1"/>
  <c r="N23" i="1"/>
  <c r="N22" i="1" s="1"/>
  <c r="M98" i="1"/>
  <c r="O98" i="1" s="1"/>
  <c r="Q98" i="1" s="1"/>
  <c r="Q97" i="1" l="1"/>
  <c r="Q96" i="1" s="1"/>
  <c r="S98" i="1"/>
  <c r="S97" i="1" s="1"/>
  <c r="S96" i="1" s="1"/>
  <c r="N80" i="1"/>
  <c r="N79" i="1" s="1"/>
  <c r="O55" i="1"/>
  <c r="P21" i="1"/>
  <c r="P152" i="1" s="1"/>
  <c r="N55" i="1"/>
  <c r="N54" i="1" s="1"/>
  <c r="N104" i="1"/>
  <c r="O31" i="1"/>
  <c r="O30" i="1" s="1"/>
  <c r="N134" i="1"/>
  <c r="N125" i="1" s="1"/>
  <c r="N124" i="1" s="1"/>
  <c r="O134" i="1"/>
  <c r="T98" i="1"/>
  <c r="N31" i="1"/>
  <c r="N30" i="1" s="1"/>
  <c r="N91" i="1"/>
  <c r="T24" i="1"/>
  <c r="Q24" i="1"/>
  <c r="S24" i="1" s="1"/>
  <c r="T29" i="1"/>
  <c r="Q29" i="1"/>
  <c r="S29" i="1" s="1"/>
  <c r="O23" i="1"/>
  <c r="O22" i="1" s="1"/>
  <c r="N44" i="1"/>
  <c r="N41" i="1" s="1"/>
  <c r="O96" i="1"/>
  <c r="L149" i="1"/>
  <c r="L148" i="1" s="1"/>
  <c r="M145" i="1"/>
  <c r="T145" i="1" s="1"/>
  <c r="L145" i="1"/>
  <c r="M142" i="1"/>
  <c r="T142" i="1" s="1"/>
  <c r="L142" i="1"/>
  <c r="M136" i="1"/>
  <c r="L136" i="1"/>
  <c r="L135" i="1" s="1"/>
  <c r="L128" i="1"/>
  <c r="L127" i="1" s="1"/>
  <c r="L126" i="1" s="1"/>
  <c r="L120" i="1"/>
  <c r="L119" i="1" s="1"/>
  <c r="L118" i="1" s="1"/>
  <c r="L116" i="1"/>
  <c r="L115" i="1" s="1"/>
  <c r="L110" i="1"/>
  <c r="L109" i="1" s="1"/>
  <c r="L105" i="1"/>
  <c r="L102" i="1"/>
  <c r="L101" i="1" s="1"/>
  <c r="M97" i="1"/>
  <c r="M96" i="1" s="1"/>
  <c r="L97" i="1"/>
  <c r="L96" i="1" s="1"/>
  <c r="L93" i="1"/>
  <c r="L92" i="1" s="1"/>
  <c r="L85" i="1"/>
  <c r="L84" i="1" s="1"/>
  <c r="L81" i="1"/>
  <c r="M77" i="1"/>
  <c r="M74" i="1" s="1"/>
  <c r="M73" i="1" s="1"/>
  <c r="T73" i="1" s="1"/>
  <c r="L77" i="1"/>
  <c r="L74" i="1" s="1"/>
  <c r="L73" i="1" s="1"/>
  <c r="M70" i="1"/>
  <c r="M69" i="1" s="1"/>
  <c r="T69" i="1" s="1"/>
  <c r="L70" i="1"/>
  <c r="L69" i="1" s="1"/>
  <c r="M59" i="1"/>
  <c r="L59" i="1"/>
  <c r="L58" i="1" s="1"/>
  <c r="M56" i="1"/>
  <c r="T56" i="1" s="1"/>
  <c r="L56" i="1"/>
  <c r="M50" i="1"/>
  <c r="M49" i="1" s="1"/>
  <c r="T49" i="1" s="1"/>
  <c r="L50" i="1"/>
  <c r="L49" i="1" s="1"/>
  <c r="M47" i="1"/>
  <c r="T47" i="1" s="1"/>
  <c r="L47" i="1"/>
  <c r="L45" i="1"/>
  <c r="M42" i="1"/>
  <c r="T42" i="1" s="1"/>
  <c r="L42" i="1"/>
  <c r="M39" i="1"/>
  <c r="M38" i="1" s="1"/>
  <c r="T38" i="1" s="1"/>
  <c r="L39" i="1"/>
  <c r="L38" i="1" s="1"/>
  <c r="M36" i="1"/>
  <c r="T36" i="1" s="1"/>
  <c r="L36" i="1"/>
  <c r="M34" i="1"/>
  <c r="T34" i="1" s="1"/>
  <c r="L34" i="1"/>
  <c r="M32" i="1"/>
  <c r="T32" i="1" s="1"/>
  <c r="L32" i="1"/>
  <c r="M23" i="1"/>
  <c r="M22" i="1" s="1"/>
  <c r="L23" i="1"/>
  <c r="L22" i="1" s="1"/>
  <c r="S23" i="1" l="1"/>
  <c r="S22" i="1" s="1"/>
  <c r="N21" i="1"/>
  <c r="N152" i="1" s="1"/>
  <c r="T39" i="1"/>
  <c r="T23" i="1"/>
  <c r="T22" i="1"/>
  <c r="T70" i="1"/>
  <c r="T77" i="1"/>
  <c r="L31" i="1"/>
  <c r="L30" i="1" s="1"/>
  <c r="Q23" i="1"/>
  <c r="Q22" i="1" s="1"/>
  <c r="O54" i="1"/>
  <c r="T96" i="1"/>
  <c r="T97" i="1"/>
  <c r="M135" i="1"/>
  <c r="T135" i="1" s="1"/>
  <c r="T136" i="1"/>
  <c r="M58" i="1"/>
  <c r="T58" i="1" s="1"/>
  <c r="T59" i="1"/>
  <c r="T50" i="1"/>
  <c r="T74" i="1"/>
  <c r="L134" i="1"/>
  <c r="L125" i="1" s="1"/>
  <c r="L124" i="1" s="1"/>
  <c r="L55" i="1"/>
  <c r="L54" i="1" s="1"/>
  <c r="M31" i="1"/>
  <c r="L44" i="1"/>
  <c r="L41" i="1" s="1"/>
  <c r="L104" i="1"/>
  <c r="L80" i="1"/>
  <c r="L79" i="1" s="1"/>
  <c r="L91" i="1"/>
  <c r="J105" i="1"/>
  <c r="I105" i="1"/>
  <c r="J110" i="1"/>
  <c r="J109" i="1" s="1"/>
  <c r="I110" i="1"/>
  <c r="I109" i="1" s="1"/>
  <c r="J116" i="1"/>
  <c r="J115" i="1" s="1"/>
  <c r="I116" i="1"/>
  <c r="I115" i="1" s="1"/>
  <c r="J120" i="1"/>
  <c r="J119" i="1" s="1"/>
  <c r="J118" i="1" s="1"/>
  <c r="I120" i="1"/>
  <c r="I119" i="1" s="1"/>
  <c r="I118" i="1" s="1"/>
  <c r="K122" i="1"/>
  <c r="K117" i="1"/>
  <c r="K113" i="1"/>
  <c r="M113" i="1" s="1"/>
  <c r="O113" i="1" s="1"/>
  <c r="K112" i="1"/>
  <c r="M112" i="1" s="1"/>
  <c r="O112" i="1" s="1"/>
  <c r="K106" i="1"/>
  <c r="M106" i="1" s="1"/>
  <c r="O106" i="1" s="1"/>
  <c r="K107" i="1"/>
  <c r="M107" i="1" s="1"/>
  <c r="O107" i="1" s="1"/>
  <c r="M55" i="1" l="1"/>
  <c r="T55" i="1" s="1"/>
  <c r="M134" i="1"/>
  <c r="T134" i="1" s="1"/>
  <c r="M30" i="1"/>
  <c r="T30" i="1" s="1"/>
  <c r="T31" i="1"/>
  <c r="Q112" i="1"/>
  <c r="T112" i="1"/>
  <c r="Q113" i="1"/>
  <c r="S113" i="1" s="1"/>
  <c r="T113" i="1"/>
  <c r="M54" i="1"/>
  <c r="T54" i="1" s="1"/>
  <c r="Q107" i="1"/>
  <c r="S107" i="1" s="1"/>
  <c r="T107" i="1"/>
  <c r="Q106" i="1"/>
  <c r="T106" i="1"/>
  <c r="O105" i="1"/>
  <c r="O110" i="1"/>
  <c r="M105" i="1"/>
  <c r="M110" i="1"/>
  <c r="M109" i="1" s="1"/>
  <c r="L21" i="1"/>
  <c r="L152" i="1" s="1"/>
  <c r="K116" i="1"/>
  <c r="K115" i="1" s="1"/>
  <c r="M117" i="1"/>
  <c r="K120" i="1"/>
  <c r="K119" i="1" s="1"/>
  <c r="K118" i="1" s="1"/>
  <c r="M122" i="1"/>
  <c r="I104" i="1"/>
  <c r="K110" i="1"/>
  <c r="K109" i="1" s="1"/>
  <c r="J104" i="1"/>
  <c r="K105" i="1"/>
  <c r="K46" i="1"/>
  <c r="M46" i="1" s="1"/>
  <c r="J149" i="1"/>
  <c r="J148" i="1" s="1"/>
  <c r="K145" i="1"/>
  <c r="J145" i="1"/>
  <c r="K142" i="1"/>
  <c r="J142" i="1"/>
  <c r="K136" i="1"/>
  <c r="K135" i="1" s="1"/>
  <c r="J136" i="1"/>
  <c r="J135" i="1" s="1"/>
  <c r="J128" i="1"/>
  <c r="J127" i="1" s="1"/>
  <c r="J126" i="1" s="1"/>
  <c r="J102" i="1"/>
  <c r="J101" i="1" s="1"/>
  <c r="K97" i="1"/>
  <c r="K96" i="1" s="1"/>
  <c r="J97" i="1"/>
  <c r="J96" i="1" s="1"/>
  <c r="J93" i="1"/>
  <c r="J92" i="1" s="1"/>
  <c r="J85" i="1"/>
  <c r="J84" i="1" s="1"/>
  <c r="J81" i="1"/>
  <c r="K77" i="1"/>
  <c r="K74" i="1" s="1"/>
  <c r="K73" i="1" s="1"/>
  <c r="J77" i="1"/>
  <c r="J74" i="1" s="1"/>
  <c r="J73" i="1" s="1"/>
  <c r="K70" i="1"/>
  <c r="K69" i="1" s="1"/>
  <c r="J70" i="1"/>
  <c r="J69" i="1" s="1"/>
  <c r="K59" i="1"/>
  <c r="K58" i="1" s="1"/>
  <c r="J59" i="1"/>
  <c r="J58" i="1" s="1"/>
  <c r="K56" i="1"/>
  <c r="J56" i="1"/>
  <c r="K50" i="1"/>
  <c r="K49" i="1" s="1"/>
  <c r="J50" i="1"/>
  <c r="J49" i="1" s="1"/>
  <c r="K47" i="1"/>
  <c r="J47" i="1"/>
  <c r="K45" i="1"/>
  <c r="J45" i="1"/>
  <c r="K42" i="1"/>
  <c r="J42" i="1"/>
  <c r="K39" i="1"/>
  <c r="K38" i="1" s="1"/>
  <c r="J39" i="1"/>
  <c r="J38" i="1" s="1"/>
  <c r="K36" i="1"/>
  <c r="J36" i="1"/>
  <c r="K34" i="1"/>
  <c r="J34" i="1"/>
  <c r="K32" i="1"/>
  <c r="J32" i="1"/>
  <c r="K23" i="1"/>
  <c r="K22" i="1" s="1"/>
  <c r="J23" i="1"/>
  <c r="J22" i="1" s="1"/>
  <c r="H149" i="1"/>
  <c r="H148" i="1" s="1"/>
  <c r="I145" i="1"/>
  <c r="H145" i="1"/>
  <c r="I142" i="1"/>
  <c r="H142" i="1"/>
  <c r="I136" i="1"/>
  <c r="I135" i="1" s="1"/>
  <c r="H136" i="1"/>
  <c r="H135" i="1" s="1"/>
  <c r="H128" i="1"/>
  <c r="H127" i="1" s="1"/>
  <c r="H126" i="1" s="1"/>
  <c r="H102" i="1"/>
  <c r="H101" i="1" s="1"/>
  <c r="I97" i="1"/>
  <c r="I96" i="1" s="1"/>
  <c r="H97" i="1"/>
  <c r="H96" i="1" s="1"/>
  <c r="H93" i="1"/>
  <c r="H92" i="1" s="1"/>
  <c r="H85" i="1"/>
  <c r="H84" i="1" s="1"/>
  <c r="H81" i="1"/>
  <c r="I77" i="1"/>
  <c r="I74" i="1" s="1"/>
  <c r="I73" i="1" s="1"/>
  <c r="H77" i="1"/>
  <c r="H74" i="1" s="1"/>
  <c r="H73" i="1" s="1"/>
  <c r="I70" i="1"/>
  <c r="I69" i="1" s="1"/>
  <c r="H70" i="1"/>
  <c r="H69" i="1" s="1"/>
  <c r="I59" i="1"/>
  <c r="I58" i="1" s="1"/>
  <c r="H59" i="1"/>
  <c r="H58" i="1" s="1"/>
  <c r="I56" i="1"/>
  <c r="H56" i="1"/>
  <c r="I50" i="1"/>
  <c r="I49" i="1" s="1"/>
  <c r="H50" i="1"/>
  <c r="H49" i="1" s="1"/>
  <c r="I47" i="1"/>
  <c r="H47" i="1"/>
  <c r="I45" i="1"/>
  <c r="H45" i="1"/>
  <c r="I42" i="1"/>
  <c r="H42" i="1"/>
  <c r="I39" i="1"/>
  <c r="I38" i="1" s="1"/>
  <c r="H39" i="1"/>
  <c r="H38" i="1" s="1"/>
  <c r="I36" i="1"/>
  <c r="H36" i="1"/>
  <c r="I34" i="1"/>
  <c r="H34" i="1"/>
  <c r="I32" i="1"/>
  <c r="H32" i="1"/>
  <c r="I23" i="1"/>
  <c r="I22" i="1" s="1"/>
  <c r="H23" i="1"/>
  <c r="H22" i="1" s="1"/>
  <c r="G150" i="1"/>
  <c r="I150" i="1" s="1"/>
  <c r="I149" i="1" s="1"/>
  <c r="I148" i="1" s="1"/>
  <c r="S106" i="1" l="1"/>
  <c r="S105" i="1" s="1"/>
  <c r="Q105" i="1"/>
  <c r="S112" i="1"/>
  <c r="S110" i="1" s="1"/>
  <c r="Q110" i="1"/>
  <c r="Q109" i="1" s="1"/>
  <c r="S109" i="1"/>
  <c r="O109" i="1"/>
  <c r="T109" i="1" s="1"/>
  <c r="T110" i="1"/>
  <c r="T105" i="1"/>
  <c r="M120" i="1"/>
  <c r="M119" i="1" s="1"/>
  <c r="M118" i="1" s="1"/>
  <c r="O122" i="1"/>
  <c r="M45" i="1"/>
  <c r="M44" i="1" s="1"/>
  <c r="M41" i="1" s="1"/>
  <c r="O46" i="1"/>
  <c r="Q46" i="1" s="1"/>
  <c r="S46" i="1" s="1"/>
  <c r="S45" i="1" s="1"/>
  <c r="S44" i="1" s="1"/>
  <c r="S41" i="1" s="1"/>
  <c r="M116" i="1"/>
  <c r="M115" i="1" s="1"/>
  <c r="M104" i="1" s="1"/>
  <c r="O117" i="1"/>
  <c r="J134" i="1"/>
  <c r="J125" i="1" s="1"/>
  <c r="J124" i="1" s="1"/>
  <c r="K104" i="1"/>
  <c r="K55" i="1"/>
  <c r="K54" i="1" s="1"/>
  <c r="K44" i="1"/>
  <c r="K41" i="1" s="1"/>
  <c r="I31" i="1"/>
  <c r="I30" i="1" s="1"/>
  <c r="J44" i="1"/>
  <c r="J41" i="1" s="1"/>
  <c r="H31" i="1"/>
  <c r="H30" i="1" s="1"/>
  <c r="J55" i="1"/>
  <c r="J54" i="1" s="1"/>
  <c r="K134" i="1"/>
  <c r="K31" i="1"/>
  <c r="K30" i="1" s="1"/>
  <c r="J31" i="1"/>
  <c r="J30" i="1" s="1"/>
  <c r="J80" i="1"/>
  <c r="J79" i="1" s="1"/>
  <c r="J91" i="1"/>
  <c r="H55" i="1"/>
  <c r="H54" i="1" s="1"/>
  <c r="I55" i="1"/>
  <c r="I54" i="1" s="1"/>
  <c r="K150" i="1"/>
  <c r="H44" i="1"/>
  <c r="H41" i="1" s="1"/>
  <c r="H134" i="1"/>
  <c r="H125" i="1" s="1"/>
  <c r="H124" i="1" s="1"/>
  <c r="I44" i="1"/>
  <c r="I41" i="1" s="1"/>
  <c r="I134" i="1"/>
  <c r="H80" i="1"/>
  <c r="H79" i="1" s="1"/>
  <c r="H91" i="1"/>
  <c r="G103" i="1"/>
  <c r="I103" i="1" s="1"/>
  <c r="K103" i="1" s="1"/>
  <c r="F102" i="1"/>
  <c r="F101" i="1" s="1"/>
  <c r="E102" i="1"/>
  <c r="E101" i="1" s="1"/>
  <c r="G94" i="1"/>
  <c r="I94" i="1" s="1"/>
  <c r="K94" i="1" s="1"/>
  <c r="G88" i="1"/>
  <c r="G87" i="1"/>
  <c r="I87" i="1" s="1"/>
  <c r="F85" i="1"/>
  <c r="E85" i="1"/>
  <c r="O120" i="1" l="1"/>
  <c r="Q122" i="1"/>
  <c r="Q120" i="1" s="1"/>
  <c r="T122" i="1"/>
  <c r="O116" i="1"/>
  <c r="Q117" i="1"/>
  <c r="T117" i="1"/>
  <c r="O45" i="1"/>
  <c r="Q45" i="1"/>
  <c r="Q44" i="1" s="1"/>
  <c r="Q41" i="1" s="1"/>
  <c r="T46" i="1"/>
  <c r="K102" i="1"/>
  <c r="K101" i="1" s="1"/>
  <c r="M103" i="1"/>
  <c r="K149" i="1"/>
  <c r="K148" i="1" s="1"/>
  <c r="M150" i="1"/>
  <c r="K93" i="1"/>
  <c r="K92" i="1" s="1"/>
  <c r="M94" i="1"/>
  <c r="J21" i="1"/>
  <c r="J152" i="1" s="1"/>
  <c r="K87" i="1"/>
  <c r="M87" i="1" s="1"/>
  <c r="O87" i="1" s="1"/>
  <c r="H21" i="1"/>
  <c r="H152" i="1" s="1"/>
  <c r="G102" i="1"/>
  <c r="G101" i="1" s="1"/>
  <c r="I88" i="1"/>
  <c r="G85" i="1"/>
  <c r="Q119" i="1" l="1"/>
  <c r="Q118" i="1" s="1"/>
  <c r="S122" i="1"/>
  <c r="Q116" i="1"/>
  <c r="Q115" i="1" s="1"/>
  <c r="Q104" i="1" s="1"/>
  <c r="S117" i="1"/>
  <c r="S116" i="1" s="1"/>
  <c r="S115" i="1" s="1"/>
  <c r="S104" i="1" s="1"/>
  <c r="O44" i="1"/>
  <c r="T45" i="1"/>
  <c r="Q87" i="1"/>
  <c r="T87" i="1"/>
  <c r="O115" i="1"/>
  <c r="T116" i="1"/>
  <c r="O119" i="1"/>
  <c r="T120" i="1"/>
  <c r="M93" i="1"/>
  <c r="M92" i="1" s="1"/>
  <c r="O94" i="1"/>
  <c r="K91" i="1"/>
  <c r="M102" i="1"/>
  <c r="M101" i="1" s="1"/>
  <c r="O103" i="1"/>
  <c r="M149" i="1"/>
  <c r="M148" i="1" s="1"/>
  <c r="O150" i="1"/>
  <c r="K88" i="1"/>
  <c r="I85" i="1"/>
  <c r="I102" i="1"/>
  <c r="I93" i="1"/>
  <c r="G83" i="1"/>
  <c r="S120" i="1" l="1"/>
  <c r="S119" i="1" s="1"/>
  <c r="S118" i="1" s="1"/>
  <c r="S87" i="1"/>
  <c r="M91" i="1"/>
  <c r="O93" i="1"/>
  <c r="Q94" i="1"/>
  <c r="Q93" i="1" s="1"/>
  <c r="T94" i="1"/>
  <c r="O118" i="1"/>
  <c r="T118" i="1" s="1"/>
  <c r="T119" i="1"/>
  <c r="O149" i="1"/>
  <c r="Q150" i="1"/>
  <c r="T150" i="1"/>
  <c r="T115" i="1"/>
  <c r="O104" i="1"/>
  <c r="T104" i="1" s="1"/>
  <c r="O102" i="1"/>
  <c r="Q103" i="1"/>
  <c r="T103" i="1"/>
  <c r="O41" i="1"/>
  <c r="T41" i="1" s="1"/>
  <c r="T44" i="1"/>
  <c r="K85" i="1"/>
  <c r="K84" i="1" s="1"/>
  <c r="M88" i="1"/>
  <c r="I84" i="1"/>
  <c r="I101" i="1"/>
  <c r="I92" i="1"/>
  <c r="I83" i="1"/>
  <c r="K83" i="1" s="1"/>
  <c r="G149" i="1"/>
  <c r="F149" i="1"/>
  <c r="F148" i="1" s="1"/>
  <c r="G145" i="1"/>
  <c r="F145" i="1"/>
  <c r="G142" i="1"/>
  <c r="F142" i="1"/>
  <c r="G136" i="1"/>
  <c r="F136" i="1"/>
  <c r="F135" i="1" s="1"/>
  <c r="F128" i="1"/>
  <c r="F127" i="1" s="1"/>
  <c r="F126" i="1" s="1"/>
  <c r="G97" i="1"/>
  <c r="F97" i="1"/>
  <c r="F96" i="1" s="1"/>
  <c r="G93" i="1"/>
  <c r="F93" i="1"/>
  <c r="F92" i="1" s="1"/>
  <c r="G84" i="1"/>
  <c r="F84" i="1"/>
  <c r="G81" i="1"/>
  <c r="F81" i="1"/>
  <c r="G77" i="1"/>
  <c r="F77" i="1"/>
  <c r="F74" i="1" s="1"/>
  <c r="F73" i="1" s="1"/>
  <c r="G70" i="1"/>
  <c r="F70" i="1"/>
  <c r="F69" i="1" s="1"/>
  <c r="G59" i="1"/>
  <c r="F59" i="1"/>
  <c r="F58" i="1" s="1"/>
  <c r="G56" i="1"/>
  <c r="F56" i="1"/>
  <c r="G50" i="1"/>
  <c r="F50" i="1"/>
  <c r="F49" i="1" s="1"/>
  <c r="G47" i="1"/>
  <c r="F47" i="1"/>
  <c r="G45" i="1"/>
  <c r="F45" i="1"/>
  <c r="G42" i="1"/>
  <c r="F42" i="1"/>
  <c r="G39" i="1"/>
  <c r="F39" i="1"/>
  <c r="F38" i="1" s="1"/>
  <c r="G36" i="1"/>
  <c r="F36" i="1"/>
  <c r="G34" i="1"/>
  <c r="F34" i="1"/>
  <c r="G32" i="1"/>
  <c r="F32" i="1"/>
  <c r="G23" i="1"/>
  <c r="F23" i="1"/>
  <c r="F22" i="1" s="1"/>
  <c r="E130" i="1"/>
  <c r="G130" i="1" s="1"/>
  <c r="I130" i="1" s="1"/>
  <c r="K130" i="1" s="1"/>
  <c r="D142" i="1"/>
  <c r="Q92" i="1" l="1"/>
  <c r="S94" i="1"/>
  <c r="Q102" i="1"/>
  <c r="Q101" i="1" s="1"/>
  <c r="S103" i="1"/>
  <c r="S102" i="1" s="1"/>
  <c r="S101" i="1" s="1"/>
  <c r="Q149" i="1"/>
  <c r="Q148" i="1" s="1"/>
  <c r="S150" i="1"/>
  <c r="S149" i="1" s="1"/>
  <c r="S148" i="1" s="1"/>
  <c r="O148" i="1"/>
  <c r="T148" i="1" s="1"/>
  <c r="T149" i="1"/>
  <c r="O101" i="1"/>
  <c r="T101" i="1" s="1"/>
  <c r="T102" i="1"/>
  <c r="O92" i="1"/>
  <c r="T93" i="1"/>
  <c r="M85" i="1"/>
  <c r="M84" i="1" s="1"/>
  <c r="O88" i="1"/>
  <c r="K128" i="1"/>
  <c r="K127" i="1" s="1"/>
  <c r="K126" i="1" s="1"/>
  <c r="K125" i="1" s="1"/>
  <c r="K124" i="1" s="1"/>
  <c r="M130" i="1"/>
  <c r="K81" i="1"/>
  <c r="K80" i="1" s="1"/>
  <c r="K79" i="1" s="1"/>
  <c r="K21" i="1" s="1"/>
  <c r="M83" i="1"/>
  <c r="I81" i="1"/>
  <c r="I128" i="1"/>
  <c r="I91" i="1"/>
  <c r="G49" i="1"/>
  <c r="G92" i="1"/>
  <c r="G135" i="1"/>
  <c r="G38" i="1"/>
  <c r="G128" i="1"/>
  <c r="F91" i="1"/>
  <c r="G58" i="1"/>
  <c r="G22" i="1"/>
  <c r="G69" i="1"/>
  <c r="G74" i="1"/>
  <c r="G96" i="1"/>
  <c r="G148" i="1"/>
  <c r="G44" i="1"/>
  <c r="F44" i="1"/>
  <c r="F41" i="1" s="1"/>
  <c r="F134" i="1"/>
  <c r="F125" i="1" s="1"/>
  <c r="F124" i="1" s="1"/>
  <c r="G31" i="1"/>
  <c r="F31" i="1"/>
  <c r="F30" i="1" s="1"/>
  <c r="F55" i="1"/>
  <c r="F54" i="1" s="1"/>
  <c r="F80" i="1"/>
  <c r="F79" i="1" s="1"/>
  <c r="G80" i="1"/>
  <c r="E149" i="1"/>
  <c r="E148" i="1" s="1"/>
  <c r="D149" i="1"/>
  <c r="D148" i="1" s="1"/>
  <c r="E145" i="1"/>
  <c r="D145" i="1"/>
  <c r="E142" i="1"/>
  <c r="E136" i="1"/>
  <c r="E135" i="1" s="1"/>
  <c r="D136" i="1"/>
  <c r="D135" i="1" s="1"/>
  <c r="E128" i="1"/>
  <c r="D128" i="1"/>
  <c r="D127" i="1" s="1"/>
  <c r="D126" i="1" s="1"/>
  <c r="E97" i="1"/>
  <c r="E96" i="1" s="1"/>
  <c r="D97" i="1"/>
  <c r="D96" i="1" s="1"/>
  <c r="E93" i="1"/>
  <c r="E92" i="1" s="1"/>
  <c r="D93" i="1"/>
  <c r="D92" i="1" s="1"/>
  <c r="E84" i="1"/>
  <c r="D85" i="1"/>
  <c r="D84" i="1" s="1"/>
  <c r="E81" i="1"/>
  <c r="D81" i="1"/>
  <c r="E77" i="1"/>
  <c r="E74" i="1" s="1"/>
  <c r="E73" i="1" s="1"/>
  <c r="D77" i="1"/>
  <c r="D74" i="1" s="1"/>
  <c r="D73" i="1" s="1"/>
  <c r="E70" i="1"/>
  <c r="E69" i="1" s="1"/>
  <c r="D70" i="1"/>
  <c r="D69" i="1" s="1"/>
  <c r="E59" i="1"/>
  <c r="E58" i="1" s="1"/>
  <c r="D59" i="1"/>
  <c r="D58" i="1" s="1"/>
  <c r="E56" i="1"/>
  <c r="D56" i="1"/>
  <c r="E50" i="1"/>
  <c r="E49" i="1" s="1"/>
  <c r="D50" i="1"/>
  <c r="D49" i="1" s="1"/>
  <c r="E47" i="1"/>
  <c r="D47" i="1"/>
  <c r="E45" i="1"/>
  <c r="D45" i="1"/>
  <c r="E42" i="1"/>
  <c r="D42" i="1"/>
  <c r="E39" i="1"/>
  <c r="E38" i="1" s="1"/>
  <c r="D39" i="1"/>
  <c r="D38" i="1" s="1"/>
  <c r="E36" i="1"/>
  <c r="D36" i="1"/>
  <c r="E34" i="1"/>
  <c r="D34" i="1"/>
  <c r="E32" i="1"/>
  <c r="D32" i="1"/>
  <c r="E23" i="1"/>
  <c r="E22" i="1" s="1"/>
  <c r="D23" i="1"/>
  <c r="D22" i="1" s="1"/>
  <c r="C136" i="1"/>
  <c r="Q91" i="1" l="1"/>
  <c r="S93" i="1"/>
  <c r="S92" i="1" s="1"/>
  <c r="S91" i="1" s="1"/>
  <c r="O85" i="1"/>
  <c r="Q88" i="1"/>
  <c r="Q85" i="1" s="1"/>
  <c r="T88" i="1"/>
  <c r="T92" i="1"/>
  <c r="O91" i="1"/>
  <c r="T91" i="1" s="1"/>
  <c r="M81" i="1"/>
  <c r="M80" i="1" s="1"/>
  <c r="M79" i="1" s="1"/>
  <c r="M21" i="1" s="1"/>
  <c r="O83" i="1"/>
  <c r="M128" i="1"/>
  <c r="M127" i="1" s="1"/>
  <c r="M126" i="1" s="1"/>
  <c r="M125" i="1" s="1"/>
  <c r="M124" i="1" s="1"/>
  <c r="O130" i="1"/>
  <c r="K152" i="1"/>
  <c r="G55" i="1"/>
  <c r="I127" i="1"/>
  <c r="G134" i="1"/>
  <c r="I80" i="1"/>
  <c r="E91" i="1"/>
  <c r="G41" i="1"/>
  <c r="G73" i="1"/>
  <c r="G91" i="1"/>
  <c r="G127" i="1"/>
  <c r="G79" i="1"/>
  <c r="G30" i="1"/>
  <c r="F21" i="1"/>
  <c r="F152" i="1" s="1"/>
  <c r="D55" i="1"/>
  <c r="D54" i="1" s="1"/>
  <c r="E31" i="1"/>
  <c r="E30" i="1" s="1"/>
  <c r="E127" i="1"/>
  <c r="D134" i="1"/>
  <c r="D125" i="1" s="1"/>
  <c r="D124" i="1" s="1"/>
  <c r="D31" i="1"/>
  <c r="D30" i="1" s="1"/>
  <c r="E44" i="1"/>
  <c r="E41" i="1" s="1"/>
  <c r="E80" i="1"/>
  <c r="E79" i="1" s="1"/>
  <c r="D80" i="1"/>
  <c r="D79" i="1" s="1"/>
  <c r="D44" i="1"/>
  <c r="D41" i="1" s="1"/>
  <c r="E134" i="1"/>
  <c r="E55" i="1"/>
  <c r="E54" i="1" s="1"/>
  <c r="D91" i="1"/>
  <c r="C128" i="1"/>
  <c r="Q84" i="1" l="1"/>
  <c r="Q80" i="1" s="1"/>
  <c r="S88" i="1"/>
  <c r="S85" i="1" s="1"/>
  <c r="O81" i="1"/>
  <c r="T83" i="1"/>
  <c r="O128" i="1"/>
  <c r="Q130" i="1"/>
  <c r="Q128" i="1" s="1"/>
  <c r="T130" i="1"/>
  <c r="O84" i="1"/>
  <c r="T84" i="1" s="1"/>
  <c r="T85" i="1"/>
  <c r="M152" i="1"/>
  <c r="I79" i="1"/>
  <c r="I21" i="1" s="1"/>
  <c r="I126" i="1"/>
  <c r="G54" i="1"/>
  <c r="G126" i="1"/>
  <c r="E126" i="1"/>
  <c r="E21" i="1"/>
  <c r="D21" i="1"/>
  <c r="D152" i="1" s="1"/>
  <c r="C145" i="1"/>
  <c r="C142" i="1"/>
  <c r="C135" i="1"/>
  <c r="C70" i="1"/>
  <c r="C69" i="1" s="1"/>
  <c r="C59" i="1"/>
  <c r="C58" i="1" s="1"/>
  <c r="C47" i="1"/>
  <c r="C42" i="1"/>
  <c r="C34" i="1"/>
  <c r="S84" i="1" l="1"/>
  <c r="S80" i="1" s="1"/>
  <c r="S79" i="1" s="1"/>
  <c r="S21" i="1" s="1"/>
  <c r="Q79" i="1"/>
  <c r="Q21" i="1" s="1"/>
  <c r="Q127" i="1"/>
  <c r="Q126" i="1" s="1"/>
  <c r="Q125" i="1" s="1"/>
  <c r="Q124" i="1" s="1"/>
  <c r="S130" i="1"/>
  <c r="O127" i="1"/>
  <c r="T128" i="1"/>
  <c r="O80" i="1"/>
  <c r="T81" i="1"/>
  <c r="G21" i="1"/>
  <c r="I125" i="1"/>
  <c r="G125" i="1"/>
  <c r="G124" i="1" s="1"/>
  <c r="E125" i="1"/>
  <c r="C134" i="1"/>
  <c r="S128" i="1" l="1"/>
  <c r="S127" i="1" s="1"/>
  <c r="S126" i="1" s="1"/>
  <c r="S125" i="1" s="1"/>
  <c r="S124" i="1" s="1"/>
  <c r="S152" i="1" s="1"/>
  <c r="Q152" i="1"/>
  <c r="O79" i="1"/>
  <c r="T80" i="1"/>
  <c r="O126" i="1"/>
  <c r="T127" i="1"/>
  <c r="G152" i="1"/>
  <c r="I124" i="1"/>
  <c r="E124" i="1"/>
  <c r="O125" i="1" l="1"/>
  <c r="T126" i="1"/>
  <c r="O21" i="1"/>
  <c r="T79" i="1"/>
  <c r="I152" i="1"/>
  <c r="E152" i="1"/>
  <c r="C85" i="1"/>
  <c r="C84" i="1" s="1"/>
  <c r="C81" i="1"/>
  <c r="C50" i="1"/>
  <c r="C49" i="1" s="1"/>
  <c r="T21" i="1" l="1"/>
  <c r="O124" i="1"/>
  <c r="T124" i="1" s="1"/>
  <c r="T125" i="1"/>
  <c r="C80" i="1"/>
  <c r="C79" i="1" s="1"/>
  <c r="O152" i="1" l="1"/>
  <c r="T152" i="1" s="1"/>
  <c r="C45" i="1"/>
  <c r="C44" i="1" s="1"/>
  <c r="C41" i="1" s="1"/>
  <c r="C77" i="1" l="1"/>
  <c r="C74" i="1" s="1"/>
  <c r="C73" i="1" s="1"/>
  <c r="C39" i="1"/>
  <c r="C38" i="1" s="1"/>
  <c r="C56" i="1"/>
  <c r="C55" i="1" s="1"/>
  <c r="C54" i="1" s="1"/>
  <c r="C149" i="1"/>
  <c r="C148" i="1" s="1"/>
  <c r="C93" i="1" l="1"/>
  <c r="C92" i="1" s="1"/>
  <c r="C97" i="1" l="1"/>
  <c r="C96" i="1" s="1"/>
  <c r="C91" i="1" s="1"/>
  <c r="C23" i="1"/>
  <c r="C22" i="1" s="1"/>
  <c r="C127" i="1" l="1"/>
  <c r="C126" i="1" s="1"/>
  <c r="C125" i="1" s="1"/>
  <c r="C124" i="1" s="1"/>
  <c r="C36" i="1"/>
  <c r="C32" i="1" l="1"/>
  <c r="C31" i="1" s="1"/>
  <c r="C30" i="1" s="1"/>
  <c r="C21" i="1" l="1"/>
  <c r="C152" i="1" s="1"/>
</calcChain>
</file>

<file path=xl/sharedStrings.xml><?xml version="1.0" encoding="utf-8"?>
<sst xmlns="http://schemas.openxmlformats.org/spreadsheetml/2006/main" count="291" uniqueCount="252">
  <si>
    <t>Код бюджетной классификации</t>
  </si>
  <si>
    <t>Наименование показателя</t>
  </si>
  <si>
    <t>План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</si>
  <si>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</si>
  <si>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</si>
  <si>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</si>
  <si>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</si>
  <si>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</si>
  <si>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</si>
  <si>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</si>
  <si>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</si>
  <si>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</si>
  <si>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</si>
  <si>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</si>
  <si>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</si>
  <si>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</si>
  <si>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</si>
  <si>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</si>
  <si>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</si>
  <si>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</si>
  <si>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</si>
  <si>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</si>
  <si>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000 1 05 03000 01 0000 110</t>
  </si>
  <si>
    <t xml:space="preserve"> Единый сельскохозяйственный налог</t>
  </si>
  <si>
    <t>182 1 05 03010 01 0000 110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</si>
  <si>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</si>
  <si>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</si>
  <si>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</si>
  <si>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</si>
  <si>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182 1 06 01010 03 0000 110</t>
  </si>
  <si>
    <t>Налог на имущество физических лиц, взимаемый по ставкам, применяемым к объектам налогообложения, расположенным в границах внутригородских муниципальных образований городов федерального значения</t>
  </si>
  <si>
    <t>000 1 06 06000 00 0000 110</t>
  </si>
  <si>
    <t>Земельный налог</t>
  </si>
  <si>
    <t>000 1 06 06030 00 0000 110</t>
  </si>
  <si>
    <t>Земельный налог с организаций</t>
  </si>
  <si>
    <t>182 1 06 06031 03 0000 110</t>
  </si>
  <si>
    <t>Земельный налог с организаций, обладающих земельным участком, расположенным в границах внутригородских муниципальных образований городов федерального значения</t>
  </si>
  <si>
    <t>000 1 06 06040 00 0000 110</t>
  </si>
  <si>
    <t>Земельный налог с физических лиц</t>
  </si>
  <si>
    <t>182 1 06 06041 03 0000 110</t>
  </si>
  <si>
    <t>Земельный налог с физических лиц, обладающих земельным участком, расположенным в границах внутригородских муниципальных образований городов федерального значения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</si>
  <si>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</si>
  <si>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</si>
  <si>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</si>
  <si>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</si>
  <si>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182 1 08 03010 01 0000 110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</si>
  <si>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</si>
  <si>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</si>
  <si>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</si>
  <si>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</si>
  <si>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</si>
  <si>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</si>
  <si>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</si>
  <si>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071 1 11 05011 02 0000 120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</si>
  <si>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городов федерального значения, а также средства от продажи права на заключение договоров аренды указанных земельных участков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</si>
  <si>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</si>
  <si>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</si>
  <si>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902 1 11 05073 03 0000 120</t>
  </si>
  <si>
    <t>Доходы от сдачи в аренду имущества, составляющего казну внутригородских муниципальных образований городов федерального значения (за исключением земельных участков)</t>
  </si>
  <si>
    <t>в том числе:</t>
  </si>
  <si>
    <t>902 1 11 05073 03 0001 120</t>
  </si>
  <si>
    <t>доходы от сдачи в аренду имущества, составляющего казну внутригородских муниципальных образований городов федерального значения (за исключением земельных участков) (прочее имущество)</t>
  </si>
  <si>
    <t>902 1 11 05073 03 0002 120</t>
  </si>
  <si>
    <t>доходы от сдачи в аренду имущества, составляющего казну внутригородских муниципальных образований городов федерального значения (за исключением земельных участков) (коммерческий наем)</t>
  </si>
  <si>
    <t>902 1 11 05073 03 0003 120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</si>
  <si>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</si>
  <si>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</si>
  <si>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</si>
  <si>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</si>
  <si>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902 1 11 09043 03 0000 120</t>
  </si>
  <si>
    <t>Прочие поступления от использования имущества, находящегося в собственности внутригородских муниципальных образований городов федерального значения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</si>
  <si>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</si>
  <si>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</si>
  <si>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</si>
  <si>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</si>
  <si>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048 1 12 01010 01 0000 120
</t>
  </si>
  <si>
    <t xml:space="preserve">Плата за выбросы загрязняющих веществ в атмосферный воздух стационарными объектами </t>
  </si>
  <si>
    <t xml:space="preserve">048 1 12 01030 01 0000 120
</t>
  </si>
  <si>
    <t>Плата за сбросы загрязняющих веществ в водные объекты</t>
  </si>
  <si>
    <t xml:space="preserve">048 1 12 01040 01 0000 120
</t>
  </si>
  <si>
    <t>Плата за размещение отходов производства и потребления</t>
  </si>
  <si>
    <t xml:space="preserve">048 1 12 01041 01 0000 120
</t>
  </si>
  <si>
    <t>Плата за размещение отходов производства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</si>
  <si>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</si>
  <si>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</si>
  <si>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</si>
  <si>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</si>
  <si>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000 1 14 02030 03 0000 410</t>
  </si>
  <si>
    <t>902 1 14 02033 03 0000 410</t>
  </si>
  <si>
    <t>Доходы от реализации иного имущества, находящегося в муниципальной собственности внутригородских муниципальных образований городов федерального значения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</si>
  <si>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</si>
  <si>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</si>
  <si>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</si>
  <si>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</si>
  <si>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000 2 02 20000 00 0000 150</t>
  </si>
  <si>
    <t xml:space="preserve">Субсидии бюджетам бюджетной системы Российской Федерации (межбюджетные субсидии)
</t>
  </si>
  <si>
    <t>000 2 02 29999 00 0000 150</t>
  </si>
  <si>
    <t xml:space="preserve">Прочие субсидии </t>
  </si>
  <si>
    <t>000 2 02 29999 03 0000 150</t>
  </si>
  <si>
    <t xml:space="preserve">Прочие субсидии бюджетам внутригородских муниципальных образований городов федерального значения </t>
  </si>
  <si>
    <t xml:space="preserve">901 2 02 29999 03 0001 150 </t>
  </si>
  <si>
    <t>прочие субсидии бюджетам внутригородских муниципальных образований городов федерального значения (в сфере жилищно-коммунального хозяйства, благоустройства и дорожной деятельности)</t>
  </si>
  <si>
    <t xml:space="preserve">904 2 02 29999 03 0002 150 </t>
  </si>
  <si>
    <t>прочие субсидии бюджетам внутригородских муниципальных образований городов федерального значения (в сфере образования)</t>
  </si>
  <si>
    <t>000 2 02 30000 00 0000 150</t>
  </si>
  <si>
    <t>Субвенции бюджетам бюджетной системы Российской Федерации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</si>
  <si>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</si>
  <si>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</si>
  <si>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000 2 02 30024 03 0000 150</t>
  </si>
  <si>
    <t>Субвенции бюджетам внутригородских муниципальных образований городов федерального значения на выполнение передаваемых полномочий субъектов Российской Федерации</t>
  </si>
  <si>
    <t>904 2 02 30024 03 0006 150</t>
  </si>
  <si>
    <t>субвенции бюджетам внутригородских муниципальных образований городов федерального значения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образования в муниципальных образовательных организациях)</t>
  </si>
  <si>
    <t>904 2 02 30024 03 0007 150</t>
  </si>
  <si>
    <t>000 2 02 30029 00 0000 150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</si>
  <si>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</si>
  <si>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904 2 02 30029 03 0000 150</t>
  </si>
  <si>
    <t>Субвенции бюджетам внутригородских муниципальных образований городов федерального значения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</si>
  <si>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000 2 02 35118 00 0000 150</t>
  </si>
  <si>
    <t>901 2 02 35118 03 0000 150</t>
  </si>
  <si>
    <t>000 0 00 00000 00 0000 000</t>
  </si>
  <si>
    <t>ВСЕГО ДОХОДОВ</t>
  </si>
  <si>
    <t>(тыс. рублей)</t>
  </si>
  <si>
    <t>182 1 01 02080 01 0000 110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</si>
  <si>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</si>
  <si>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</si>
  <si>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</si>
  <si>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внутригородских муниципальных образований городов федерального значения на осуществление первичного воинского учета органами местного самоуправления поселений, муниципальных и городских округов</t>
  </si>
  <si>
    <t>Приложение 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</si>
  <si>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</si>
  <si>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к решению Совета депутатов городского округа</t>
  </si>
  <si>
    <t>доходы от сдачи в аренду имущества, составляющего казну внутригородских муниципальных образований городов федерального значения (за исключением земельных участков) (объекты уличного освещения)</t>
  </si>
  <si>
    <t>субвенции бюджетам внутригородских муниципальных образований городов федерального значения на выполнение передаваемых полномочий субъектов Российской Федерации (на обеспечение обучающихся бесплатным питанием)</t>
  </si>
  <si>
    <t>Троицк от ____________ № _________</t>
  </si>
  <si>
    <t>182 1 03 02230 01 0000 110</t>
  </si>
  <si>
    <t>182 1 03 02231 01 0000 110</t>
  </si>
  <si>
    <t>182 1 03 02240 01 0000 110</t>
  </si>
  <si>
    <t>182 1 03 02241 01 0000 110</t>
  </si>
  <si>
    <t>182 1 03 02250 01 0000 110</t>
  </si>
  <si>
    <t>182 1 03 02251 01 0000 110</t>
  </si>
  <si>
    <t xml:space="preserve">182 1 01 02130 01 0000 110
</t>
  </si>
  <si>
    <t xml:space="preserve">182 1 01 02140 01 0000 110
</t>
  </si>
  <si>
    <t>000 1 16 00000 00 0000 000</t>
  </si>
  <si>
    <t>ШТРАФЫ, САНКЦИИ, ВОЗМЕЩЕНИЕ УЩЕРБА</t>
  </si>
  <si>
    <t xml:space="preserve">000 1 16 07090 00 0000 140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</si>
  <si>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</si>
  <si>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000 1 16 07090 03 0000 140  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</si>
  <si>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внутригородского муниципального образования города федерального значения</t>
  </si>
  <si>
    <t xml:space="preserve">902 1 16 07090 03 0000 140  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</si>
  <si>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</si>
  <si>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</si>
  <si>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</si>
  <si>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</si>
  <si>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>000 1 17 05030 03 0000 180</t>
  </si>
  <si>
    <t>Прочие неналоговые доходы бюджетов внутригородских муниципальных образований городов федерального значения</t>
  </si>
  <si>
    <t>902 1 17 05030 03 0004 180</t>
  </si>
  <si>
    <t>прочие неналоговые доходы бюджетов внутригородских муниципальных образований городов федерального значения (прочие поступления)</t>
  </si>
  <si>
    <t>000 1 14 01000 00 0000 000</t>
  </si>
  <si>
    <t>000 1 14 01030 03 0000 410</t>
  </si>
  <si>
    <t>902 1 14 01030 03 0000 410</t>
  </si>
  <si>
    <t xml:space="preserve">Доходы от продажи квартир
</t>
  </si>
  <si>
    <t>Доходы от продажи квартир, находящихся в собственности внутригородских муниципальных образований городов федерального значения</t>
  </si>
  <si>
    <t xml:space="preserve">Доходы от продажи квартир, находящихся в собственности внутригородских муниципальных образований городов федерального значения
</t>
  </si>
  <si>
    <t xml:space="preserve">901 1 16 07090 03 0000 140  </t>
  </si>
  <si>
    <t xml:space="preserve">000 1 16 07010 00 0000 140
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</si>
  <si>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
</t>
  </si>
  <si>
    <t xml:space="preserve">901 1 16 07010 03 0000 140  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</si>
  <si>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внутригородского муниципального образования города федерального значения (муниципальным)</t>
  </si>
  <si>
    <t xml:space="preserve">902 1 16 07010 03 0000 140  </t>
  </si>
  <si>
    <t xml:space="preserve">000 2 02 40000 00 0000 150
</t>
  </si>
  <si>
    <t xml:space="preserve">Иные межбюджетные трансферты
</t>
  </si>
  <si>
    <t xml:space="preserve">000 2 02 49999 00 0000 150
</t>
  </si>
  <si>
    <t>Прочие межбюджетные трансферты, передаваемые бюджетам</t>
  </si>
  <si>
    <t xml:space="preserve">901 2 02 49999 03 0000 150
</t>
  </si>
  <si>
    <t>Прочие межбюджетные трансферты, передаваемые бюджетам внутригородских муниципальных образований городов федерального значения</t>
  </si>
  <si>
    <t>Платежи в целях возмещения убытков, причиненных уклонением от заключения с муниципальным органом внутригородского муниципального образования города федерального значения (муниципальным казенным учреждением) муниципального контракта, а также иные денежные средства, подлежащие зачислению в бюджет внутригородского муниципального образования города федерального значения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</si>
  <si>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Платежи в целях возмещения убытков, причиненных уклонением от заключения муниципального контракта</t>
  </si>
  <si>
    <t xml:space="preserve">000 1 16 10060 03 0000 140  </t>
  </si>
  <si>
    <t>Платежи в целях возмещения причиненного ущерба (убытков)</t>
  </si>
  <si>
    <t>000 1 16 10000 00 0000 140</t>
  </si>
  <si>
    <t>000 1 13 00000 00 0000 000</t>
  </si>
  <si>
    <t>ДОХОДЫ ОТ ОКАЗАНИЯ ПЛАТНЫХ УСЛУГ И КОМПЕНСАЦИИ ЗАТРАТ ГОСУДАРСТВА</t>
  </si>
  <si>
    <t>000 1 13 02000 00 0000 130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</si>
  <si>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</si>
  <si>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</si>
  <si>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000 1 13 02060 00 0000 130</t>
  </si>
  <si>
    <t>Доходы, поступающие в порядке возмещения расходов, понесенных в связи с эксплуатацией имущества внутригородских муниципальных образований городов федерального значения</t>
  </si>
  <si>
    <t>904 1 13 02063 03 0000 130</t>
  </si>
  <si>
    <t>000 1 13 02990 00 0000 130</t>
  </si>
  <si>
    <t>Прочие доходы от компенсации затрат государства</t>
  </si>
  <si>
    <t>000 1 13 02993 03 0000 130</t>
  </si>
  <si>
    <t>Прочие доходы от компенсации затрат бюджетов внутригородских муниципальных образований городов федерального значения</t>
  </si>
  <si>
    <t>901 1 13 02993 03 0001 130</t>
  </si>
  <si>
    <t>Прочие доходы от компенсации затрат бюджетов внутригородских муниципальных образований городов федерального значения (средства, поступающие от возврата учреждениями субсидий на выполнение муниципального задания прошлых лет)</t>
  </si>
  <si>
    <t>Прочие доходы от компенсации затрат бюджетов внутригородских муниципальных образований городов федерального значения (возмещение дебиторской задолженности прошлых лет)</t>
  </si>
  <si>
    <t>Поступление доходов в бюджет городского округа Троицк в городе Москве в 2024 году</t>
  </si>
  <si>
    <t>Доходы от реализации имущества, находящегося в собственности внутригородских муниципальных образований городов федерального значения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</si>
  <si>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Троицк от 07.12.2023 № 191/35 «О бюджете</t>
  </si>
  <si>
    <t>городского округа Троицк в городе Москве на</t>
  </si>
  <si>
    <t>2024 год и плановый период 2025 и 2026 годов»</t>
  </si>
  <si>
    <t>Решение СД от 15.02.2024 №202/39</t>
  </si>
  <si>
    <t>Решение СД от 04.04.2024 №220/43</t>
  </si>
  <si>
    <t>904 1 13 02993 03 0002 130</t>
  </si>
  <si>
    <t xml:space="preserve">000 1 14 06000 00 0000 430
</t>
  </si>
  <si>
    <t>Доходы от продажи земельных участков, находящихся в государственной и муниципальной собственности</t>
  </si>
  <si>
    <t xml:space="preserve">000 1 14 06010 00 0000 430
</t>
  </si>
  <si>
    <t>Доходы от продажи земельных участков, государственная собственность на которые не разграничена</t>
  </si>
  <si>
    <t>071 1 14 06011 02 0000 430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</si>
  <si>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городов федерального значения (ДГИ)</t>
  </si>
  <si>
    <t>Решение СД от 16.05.2024 №241/45</t>
  </si>
  <si>
    <t>Решение СД от 06.06.2024 № 261/46</t>
  </si>
  <si>
    <t>901 1 14 02033 03 0000 410</t>
  </si>
  <si>
    <t>Решение СД от 27.06.2024 № 272/48</t>
  </si>
  <si>
    <t>Решение СД от 25.07.2024 №285/50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</si>
  <si>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</si>
  <si>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</si>
  <si>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 xml:space="preserve">                       Приложение 1</t>
  </si>
  <si>
    <t xml:space="preserve">к решению Совета депутатов внутригородского  </t>
  </si>
  <si>
    <t>муниципального образования - городского округа</t>
  </si>
  <si>
    <t xml:space="preserve">                          Приложение 1</t>
  </si>
  <si>
    <t>813 1 08 07000 01 0000 110</t>
  </si>
  <si>
    <t>813 1 08 07150 01 0000 110</t>
  </si>
  <si>
    <t>Решение СД от 19.09.2024 №19/1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</si>
  <si>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внутригородского муниципального образования города федерального значения</t>
  </si>
  <si>
    <t xml:space="preserve">990 2 02 49999 03 0000 150
</t>
  </si>
  <si>
    <t>990 2 02 35118 03 0000 150</t>
  </si>
  <si>
    <t>Решение СД от 10.2024 №</t>
  </si>
  <si>
    <t>990 1 11 05073 03 0000 120</t>
  </si>
  <si>
    <t>990 1 11 05073 03 0001 120</t>
  </si>
  <si>
    <t>990 1 11 05073 03 0002 120</t>
  </si>
  <si>
    <t>990 1 11 05073 03 0003 120</t>
  </si>
  <si>
    <t>990 1 11 09043 03 0000 120</t>
  </si>
  <si>
    <t>990 1 13 02063 03 0000 130</t>
  </si>
  <si>
    <t>990 1 13 02993 03 0001 130</t>
  </si>
  <si>
    <t>990 1 13 02993 03 0002 130</t>
  </si>
  <si>
    <t>990 1 14 01030 03 0000 410</t>
  </si>
  <si>
    <t>990 1 14 02033 03 0000 410</t>
  </si>
  <si>
    <t xml:space="preserve">990 1 16 07010 03 0000 140  </t>
  </si>
  <si>
    <t xml:space="preserve">990 1 16 07090 03 0000 140  </t>
  </si>
  <si>
    <t xml:space="preserve">990 1 16 10061 03 0000 140  </t>
  </si>
  <si>
    <t>990 1 17 05030 03 0004 180</t>
  </si>
  <si>
    <t xml:space="preserve">990 2 02 29999 03 0001 150 </t>
  </si>
  <si>
    <t xml:space="preserve">990 2 02 29999 03 0002 150 </t>
  </si>
  <si>
    <t>990 2 02 30024 03 0006 150</t>
  </si>
  <si>
    <t>990 2 02 30024 03 0007 150</t>
  </si>
  <si>
    <t>990 2 02 30029 03 0000 150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</si>
  <si>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</t>
    </r>
    <r>
      <rPr>
        <sz val="12"/>
        <rFont val="Times New Roman"/>
        <family val="1"/>
        <charset val="204"/>
      </rPr>
      <t>статьями 227</t>
    </r>
    <r>
      <rPr>
        <sz val="12"/>
        <color theme="1"/>
        <rFont val="Times New Roman"/>
        <family val="1"/>
        <charset val="204"/>
      </rPr>
      <t xml:space="preserve">, </t>
    </r>
    <r>
      <rPr>
        <sz val="12"/>
        <rFont val="Times New Roman"/>
        <family val="1"/>
        <charset val="204"/>
      </rPr>
      <t>227.1</t>
    </r>
    <r>
      <rPr>
        <sz val="12"/>
        <color theme="1"/>
        <rFont val="Times New Roman"/>
        <family val="1"/>
        <charset val="204"/>
      </rPr>
      <t xml:space="preserve"> и </t>
    </r>
    <r>
      <rPr>
        <sz val="12"/>
        <rFont val="Times New Roman"/>
        <family val="1"/>
        <charset val="204"/>
      </rPr>
      <t>228</t>
    </r>
    <r>
      <rPr>
        <sz val="12"/>
        <color theme="1"/>
        <rFont val="Times New Roman"/>
        <family val="1"/>
        <charset val="204"/>
      </rPr>
      <t xml:space="preserve">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  </r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</si>
  <si>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</si>
  <si>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</si>
  <si>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</si>
  <si>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</si>
  <si>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 xml:space="preserve">Троицк в городе Москве от 31 октября 2024 года </t>
  </si>
  <si>
    <t>№ 48/3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</si>
</sst>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</font>
    <font>
      <sz val="11"/>
      <color rgb="FF000000"/>
      <name val="Calibri"/>
      <family val="2"/>
    </font>
    <font>
      <i/>
      <sz val="12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7" fillId="0" borderId="0" applyBorder="0"/>
  </cellStyleXfs>
  <cellXfs count="116">
    <xf numFmtId="0" fontId="0" fillId="0" borderId="0" xfId="0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49" fontId="8" fillId="0" borderId="1" xfId="0" applyNumberFormat="1" applyFont="1" applyBorder="1" applyAlignment="1">
      <alignment horizontal="justify" vertical="top" wrapText="1"/>
    </xf>
    <xf numFmtId="49" fontId="2" fillId="0" borderId="1" xfId="0" applyNumberFormat="1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/>
    </xf>
    <xf numFmtId="0" fontId="2" fillId="0" borderId="1" xfId="0" applyFont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justify" vertical="top"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left"/>
    </xf>
    <xf numFmtId="0" fontId="4" fillId="2" borderId="1" xfId="0" applyFont="1" applyFill="1" applyBorder="1" applyAlignment="1">
      <alignment horizontal="justify" wrapText="1"/>
    </xf>
    <xf numFmtId="0" fontId="0" fillId="0" borderId="0" xfId="0" applyAlignment="1">
      <alignment horizontal="left" indent="94"/>
    </xf>
    <xf numFmtId="0" fontId="0" fillId="0" borderId="0" xfId="0" applyAlignment="1">
      <alignment horizontal="left" indent="100"/>
    </xf>
    <xf numFmtId="0" fontId="2" fillId="0" borderId="1" xfId="1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right" vertical="top"/>
    </xf>
    <xf numFmtId="49" fontId="5" fillId="0" borderId="1" xfId="0" applyNumberFormat="1" applyFont="1" applyBorder="1" applyAlignment="1">
      <alignment horizontal="justify" vertical="top" wrapText="1"/>
    </xf>
    <xf numFmtId="0" fontId="9" fillId="0" borderId="0" xfId="0" applyFont="1"/>
    <xf numFmtId="0" fontId="10" fillId="0" borderId="0" xfId="0" applyFont="1"/>
    <xf numFmtId="0" fontId="0" fillId="3" borderId="0" xfId="0" applyFill="1"/>
    <xf numFmtId="49" fontId="8" fillId="2" borderId="1" xfId="0" applyNumberFormat="1" applyFont="1" applyFill="1" applyBorder="1" applyAlignment="1">
      <alignment horizontal="left" vertical="top"/>
    </xf>
    <xf numFmtId="0" fontId="8" fillId="2" borderId="1" xfId="0" applyFont="1" applyFill="1" applyBorder="1" applyAlignment="1">
      <alignment horizontal="justify" vertical="top" wrapText="1"/>
    </xf>
    <xf numFmtId="49" fontId="2" fillId="2" borderId="1" xfId="0" applyNumberFormat="1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left" vertical="top"/>
    </xf>
    <xf numFmtId="0" fontId="2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justify" vertical="top" wrapText="1"/>
    </xf>
    <xf numFmtId="164" fontId="4" fillId="2" borderId="1" xfId="0" applyNumberFormat="1" applyFont="1" applyFill="1" applyBorder="1" applyAlignment="1">
      <alignment horizontal="right" vertical="top"/>
    </xf>
    <xf numFmtId="164" fontId="5" fillId="2" borderId="1" xfId="0" applyNumberFormat="1" applyFont="1" applyFill="1" applyBorder="1" applyAlignment="1">
      <alignment horizontal="right" vertical="top"/>
    </xf>
    <xf numFmtId="164" fontId="2" fillId="2" borderId="1" xfId="0" applyNumberFormat="1" applyFont="1" applyFill="1" applyBorder="1" applyAlignment="1">
      <alignment horizontal="right" vertical="top"/>
    </xf>
    <xf numFmtId="164" fontId="8" fillId="2" borderId="1" xfId="0" applyNumberFormat="1" applyFont="1" applyFill="1" applyBorder="1" applyAlignment="1">
      <alignment horizontal="right" vertical="top"/>
    </xf>
    <xf numFmtId="0" fontId="2" fillId="2" borderId="1" xfId="0" applyFont="1" applyFill="1" applyBorder="1" applyAlignment="1">
      <alignment vertical="top"/>
    </xf>
    <xf numFmtId="0" fontId="8" fillId="2" borderId="1" xfId="0" applyFont="1" applyFill="1" applyBorder="1" applyAlignment="1">
      <alignment vertical="top"/>
    </xf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/>
    <xf numFmtId="164" fontId="4" fillId="2" borderId="1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justify" vertical="top" wrapText="1"/>
    </xf>
    <xf numFmtId="0" fontId="8" fillId="2" borderId="1" xfId="0" applyFont="1" applyFill="1" applyBorder="1" applyAlignment="1">
      <alignment vertical="top" wrapText="1"/>
    </xf>
    <xf numFmtId="0" fontId="2" fillId="0" borderId="0" xfId="0" applyFont="1" applyAlignment="1">
      <alignment horizontal="left" vertical="top" indent="173"/>
    </xf>
    <xf numFmtId="0" fontId="9" fillId="0" borderId="0" xfId="0" applyFont="1" applyAlignment="1">
      <alignment horizontal="left" indent="127"/>
    </xf>
    <xf numFmtId="164" fontId="11" fillId="2" borderId="1" xfId="0" applyNumberFormat="1" applyFont="1" applyFill="1" applyBorder="1" applyAlignment="1">
      <alignment horizontal="right" vertical="top"/>
    </xf>
    <xf numFmtId="164" fontId="12" fillId="2" borderId="1" xfId="0" applyNumberFormat="1" applyFont="1" applyFill="1" applyBorder="1" applyAlignment="1">
      <alignment horizontal="right" vertical="top"/>
    </xf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left" vertical="top" wrapText="1" indent="71"/>
    </xf>
    <xf numFmtId="3" fontId="2" fillId="0" borderId="0" xfId="0" applyNumberFormat="1" applyFont="1" applyAlignment="1">
      <alignment horizontal="left" vertical="top" wrapText="1" indent="62"/>
    </xf>
    <xf numFmtId="0" fontId="2" fillId="0" borderId="0" xfId="0" applyFont="1" applyAlignment="1">
      <alignment horizontal="center"/>
    </xf>
    <xf numFmtId="49" fontId="4" fillId="2" borderId="1" xfId="0" applyNumberFormat="1" applyFont="1" applyFill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/>
    </xf>
    <xf numFmtId="164" fontId="4" fillId="2" borderId="1" xfId="0" applyNumberFormat="1" applyFont="1" applyFill="1" applyBorder="1" applyAlignment="1">
      <alignment vertical="top"/>
    </xf>
    <xf numFmtId="164" fontId="5" fillId="2" borderId="1" xfId="0" applyNumberFormat="1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/>
    </xf>
    <xf numFmtId="164" fontId="8" fillId="2" borderId="1" xfId="0" applyNumberFormat="1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vertical="top" wrapText="1"/>
    </xf>
    <xf numFmtId="0" fontId="2" fillId="2" borderId="0" xfId="0" applyFont="1" applyFill="1" applyAlignment="1">
      <alignment horizontal="left" vertical="top" indent="173"/>
    </xf>
    <xf numFmtId="0" fontId="3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2" fillId="2" borderId="1" xfId="2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vertical="top"/>
    </xf>
    <xf numFmtId="49" fontId="8" fillId="2" borderId="1" xfId="0" applyNumberFormat="1" applyFont="1" applyFill="1" applyBorder="1" applyAlignment="1">
      <alignment horizontal="justify" vertical="top" wrapText="1"/>
    </xf>
    <xf numFmtId="49" fontId="2" fillId="2" borderId="1" xfId="0" applyNumberFormat="1" applyFont="1" applyFill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0" fontId="2" fillId="2" borderId="0" xfId="0" applyFont="1" applyFill="1" applyAlignment="1">
      <alignment horizontal="left" vertical="top"/>
    </xf>
    <xf numFmtId="0" fontId="2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right" vertical="top"/>
    </xf>
    <xf numFmtId="164" fontId="4" fillId="2" borderId="2" xfId="0" applyNumberFormat="1" applyFont="1" applyFill="1" applyBorder="1" applyAlignment="1">
      <alignment horizontal="right" vertical="top"/>
    </xf>
    <xf numFmtId="164" fontId="5" fillId="2" borderId="2" xfId="0" applyNumberFormat="1" applyFont="1" applyFill="1" applyBorder="1" applyAlignment="1">
      <alignment horizontal="right" vertical="top"/>
    </xf>
    <xf numFmtId="164" fontId="2" fillId="2" borderId="2" xfId="0" applyNumberFormat="1" applyFont="1" applyFill="1" applyBorder="1" applyAlignment="1">
      <alignment horizontal="right" vertical="top"/>
    </xf>
    <xf numFmtId="164" fontId="8" fillId="2" borderId="2" xfId="0" applyNumberFormat="1" applyFont="1" applyFill="1" applyBorder="1" applyAlignment="1">
      <alignment horizontal="right" vertical="top"/>
    </xf>
    <xf numFmtId="164" fontId="12" fillId="2" borderId="2" xfId="0" applyNumberFormat="1" applyFont="1" applyFill="1" applyBorder="1" applyAlignment="1">
      <alignment horizontal="right" vertical="top"/>
    </xf>
    <xf numFmtId="164" fontId="11" fillId="2" borderId="2" xfId="0" applyNumberFormat="1" applyFont="1" applyFill="1" applyBorder="1" applyAlignment="1">
      <alignment horizontal="right" vertical="top"/>
    </xf>
    <xf numFmtId="164" fontId="4" fillId="2" borderId="2" xfId="0" applyNumberFormat="1" applyFont="1" applyFill="1" applyBorder="1" applyAlignment="1">
      <alignment vertical="top"/>
    </xf>
    <xf numFmtId="164" fontId="5" fillId="2" borderId="2" xfId="0" applyNumberFormat="1" applyFont="1" applyFill="1" applyBorder="1" applyAlignment="1">
      <alignment vertical="top" wrapText="1"/>
    </xf>
    <xf numFmtId="164" fontId="2" fillId="2" borderId="2" xfId="0" applyNumberFormat="1" applyFont="1" applyFill="1" applyBorder="1" applyAlignment="1">
      <alignment vertical="top"/>
    </xf>
    <xf numFmtId="164" fontId="8" fillId="2" borderId="2" xfId="0" applyNumberFormat="1" applyFont="1" applyFill="1" applyBorder="1" applyAlignment="1">
      <alignment vertical="top" wrapText="1"/>
    </xf>
    <xf numFmtId="164" fontId="4" fillId="2" borderId="2" xfId="0" applyNumberFormat="1" applyFont="1" applyFill="1" applyBorder="1" applyAlignment="1">
      <alignment vertical="top" wrapText="1"/>
    </xf>
    <xf numFmtId="164" fontId="4" fillId="2" borderId="2" xfId="0" applyNumberFormat="1" applyFont="1" applyFill="1" applyBorder="1" applyAlignment="1">
      <alignment horizontal="right"/>
    </xf>
    <xf numFmtId="0" fontId="1" fillId="0" borderId="0" xfId="0" applyFont="1" applyAlignment="1">
      <alignment horizontal="left" indent="94"/>
    </xf>
    <xf numFmtId="0" fontId="1" fillId="0" borderId="0" xfId="0" applyFont="1" applyAlignment="1">
      <alignment horizontal="left" indent="100"/>
    </xf>
    <xf numFmtId="0" fontId="1" fillId="0" borderId="0" xfId="0" applyFont="1"/>
    <xf numFmtId="164" fontId="2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left" vertical="top" wrapText="1" indent="71"/>
    </xf>
    <xf numFmtId="3" fontId="2" fillId="0" borderId="0" xfId="0" applyNumberFormat="1" applyFont="1" applyAlignment="1">
      <alignment horizontal="left" vertical="top" wrapText="1" indent="62"/>
    </xf>
    <xf numFmtId="164" fontId="2" fillId="0" borderId="0" xfId="0" applyNumberFormat="1" applyFont="1" applyAlignment="1">
      <alignment horizontal="left" vertical="top" wrapText="1" indent="71"/>
    </xf>
    <xf numFmtId="3" fontId="2" fillId="0" borderId="0" xfId="0" applyNumberFormat="1" applyFont="1" applyAlignment="1">
      <alignment horizontal="left" vertical="top" wrapText="1" indent="62"/>
    </xf>
    <xf numFmtId="164" fontId="2" fillId="0" borderId="0" xfId="0" applyNumberFormat="1" applyFont="1" applyAlignment="1">
      <alignment horizontal="left" vertical="top" wrapText="1" indent="183"/>
    </xf>
    <xf numFmtId="164" fontId="2" fillId="0" borderId="0" xfId="0" applyNumberFormat="1" applyFont="1" applyAlignment="1">
      <alignment horizontal="left" vertical="top" wrapText="1" indent="71"/>
    </xf>
    <xf numFmtId="3" fontId="2" fillId="0" borderId="0" xfId="0" applyNumberFormat="1" applyFont="1" applyAlignment="1">
      <alignment horizontal="left" vertical="top" wrapText="1" indent="62"/>
    </xf>
    <xf numFmtId="3" fontId="2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left" vertical="top" wrapText="1" indent="183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left" vertical="top" indent="50"/>
    </xf>
    <xf numFmtId="164" fontId="2" fillId="0" borderId="0" xfId="0" applyNumberFormat="1" applyFont="1" applyAlignment="1">
      <alignment horizontal="left" vertical="top" indent="50"/>
    </xf>
    <xf numFmtId="164" fontId="2" fillId="0" borderId="0" xfId="0" applyNumberFormat="1" applyFont="1" applyAlignment="1">
      <alignment horizontal="left" vertical="top" wrapText="1" indent="50"/>
    </xf>
    <xf numFmtId="49" fontId="2" fillId="2" borderId="2" xfId="0" applyNumberFormat="1" applyFont="1" applyFill="1" applyBorder="1" applyAlignment="1">
      <alignment horizontal="left" vertical="top"/>
    </xf>
    <xf numFmtId="164" fontId="2" fillId="2" borderId="3" xfId="0" applyNumberFormat="1" applyFont="1" applyFill="1" applyBorder="1" applyAlignment="1">
      <alignment horizontal="right" vertical="top"/>
    </xf>
    <xf numFmtId="0" fontId="5" fillId="0" borderId="4" xfId="0" applyFont="1" applyBorder="1" applyAlignment="1">
      <alignment horizontal="justify" vertical="top" wrapText="1"/>
    </xf>
    <xf numFmtId="0" fontId="2" fillId="0" borderId="5" xfId="1" applyFont="1" applyBorder="1" applyAlignment="1">
      <alignment horizontal="left" vertical="top" wrapText="1"/>
    </xf>
    <xf numFmtId="0" fontId="13" fillId="0" borderId="1" xfId="0" applyFont="1" applyBorder="1" applyAlignment="1">
      <alignment horizontal="justify" vertical="center" wrapText="1"/>
    </xf>
  </cellXfs>
  <cellStyles count="3">
    <cellStyle name="Обычный" xfId="0" builtinId="0"/>
    <cellStyle name="Обычный 2" xfId="2"/>
    <cellStyle name="Обычный_202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52"/>
  <sheetViews>
    <sheetView tabSelected="1" view="pageBreakPreview" topLeftCell="A5" zoomScaleNormal="85" zoomScaleSheetLayoutView="100" workbookViewId="0">
      <selection activeCell="B24" sqref="B24"/>
    </sheetView>
  </sheetViews>
  <sheetFormatPr defaultRowHeight="15.75" outlineLevelRow="1" outlineLevelCol="1" x14ac:dyDescent="0.25"/>
  <cols>
    <col min="1" max="1" width="29.7109375" style="79" customWidth="1"/>
    <col min="2" max="2" width="79.5703125" style="5" customWidth="1"/>
    <col min="3" max="3" width="17" style="25" hidden="1" customWidth="1" outlineLevel="1"/>
    <col min="4" max="6" width="18.7109375" style="25" hidden="1" customWidth="1" outlineLevel="1"/>
    <col min="7" max="7" width="18.7109375" style="25" hidden="1" customWidth="1" outlineLevel="1" collapsed="1"/>
    <col min="8" max="12" width="18.7109375" style="25" hidden="1" customWidth="1" outlineLevel="1"/>
    <col min="13" max="13" width="21.42578125" style="25" hidden="1" customWidth="1" outlineLevel="1"/>
    <col min="14" max="14" width="18.7109375" style="25" hidden="1" customWidth="1" outlineLevel="1"/>
    <col min="15" max="15" width="18.140625" style="25" hidden="1" customWidth="1" outlineLevel="1"/>
    <col min="16" max="16" width="17.28515625" style="25" hidden="1" customWidth="1" outlineLevel="1"/>
    <col min="17" max="17" width="18.7109375" style="25" hidden="1" customWidth="1" collapsed="1"/>
    <col min="18" max="18" width="19.5703125" style="25" hidden="1" customWidth="1"/>
    <col min="19" max="19" width="19.7109375" style="25" customWidth="1"/>
    <col min="20" max="20" width="15.5703125" style="96" customWidth="1"/>
  </cols>
  <sheetData>
    <row r="1" spans="1:20" s="20" customFormat="1" hidden="1" outlineLevel="1" x14ac:dyDescent="0.25">
      <c r="A1" s="103" t="s">
        <v>127</v>
      </c>
      <c r="B1" s="103"/>
      <c r="C1" s="103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98"/>
      <c r="Q1" s="98"/>
      <c r="R1" s="100"/>
      <c r="S1" s="100"/>
      <c r="T1" s="94"/>
    </row>
    <row r="2" spans="1:20" s="20" customFormat="1" ht="15.6" hidden="1" customHeight="1" outlineLevel="1" x14ac:dyDescent="0.25">
      <c r="A2" s="104" t="s">
        <v>129</v>
      </c>
      <c r="B2" s="104"/>
      <c r="C2" s="104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99"/>
      <c r="Q2" s="99"/>
      <c r="R2" s="101"/>
      <c r="S2" s="101"/>
      <c r="T2" s="94"/>
    </row>
    <row r="3" spans="1:20" s="20" customFormat="1" ht="15.6" hidden="1" customHeight="1" outlineLevel="1" x14ac:dyDescent="0.25">
      <c r="A3" s="104" t="s">
        <v>132</v>
      </c>
      <c r="B3" s="104"/>
      <c r="C3" s="104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99"/>
      <c r="Q3" s="99"/>
      <c r="R3" s="101"/>
      <c r="S3" s="101"/>
      <c r="T3" s="94"/>
    </row>
    <row r="4" spans="1:20" s="20" customFormat="1" hidden="1" outlineLevel="1" x14ac:dyDescent="0.25">
      <c r="A4" s="67"/>
      <c r="B4" s="50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94"/>
    </row>
    <row r="5" spans="1:20" s="20" customFormat="1" outlineLevel="1" x14ac:dyDescent="0.25">
      <c r="A5" s="108" t="s">
        <v>218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94"/>
    </row>
    <row r="6" spans="1:20" s="20" customFormat="1" outlineLevel="1" x14ac:dyDescent="0.25">
      <c r="A6" s="109" t="s">
        <v>216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94"/>
    </row>
    <row r="7" spans="1:20" s="20" customFormat="1" outlineLevel="1" x14ac:dyDescent="0.25">
      <c r="A7" s="109" t="s">
        <v>217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94"/>
    </row>
    <row r="8" spans="1:20" s="20" customFormat="1" outlineLevel="1" x14ac:dyDescent="0.25">
      <c r="A8" s="109" t="s">
        <v>250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94"/>
    </row>
    <row r="9" spans="1:20" s="20" customFormat="1" outlineLevel="1" x14ac:dyDescent="0.25">
      <c r="A9" s="109" t="s">
        <v>251</v>
      </c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94"/>
    </row>
    <row r="10" spans="1:20" s="20" customFormat="1" ht="14.25" customHeight="1" x14ac:dyDescent="0.25">
      <c r="A10" s="106"/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2"/>
      <c r="Q10" s="102"/>
      <c r="R10" s="102"/>
      <c r="S10" s="102"/>
      <c r="T10" s="94"/>
    </row>
    <row r="11" spans="1:20" s="21" customFormat="1" ht="15.6" customHeight="1" x14ac:dyDescent="0.25">
      <c r="A11" s="110" t="s">
        <v>215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95"/>
    </row>
    <row r="12" spans="1:20" s="21" customFormat="1" ht="15.6" customHeight="1" x14ac:dyDescent="0.25">
      <c r="A12" s="110" t="s">
        <v>129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95"/>
    </row>
    <row r="13" spans="1:20" s="21" customFormat="1" ht="15.6" customHeight="1" x14ac:dyDescent="0.25">
      <c r="A13" s="110" t="s">
        <v>196</v>
      </c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95"/>
    </row>
    <row r="14" spans="1:20" s="21" customFormat="1" ht="15.6" customHeight="1" x14ac:dyDescent="0.25">
      <c r="A14" s="110" t="s">
        <v>197</v>
      </c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95"/>
    </row>
    <row r="15" spans="1:20" s="21" customFormat="1" ht="17.25" customHeight="1" x14ac:dyDescent="0.25">
      <c r="A15" s="110" t="s">
        <v>198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95"/>
    </row>
    <row r="16" spans="1:20" x14ac:dyDescent="0.25">
      <c r="A16" s="105"/>
      <c r="B16" s="105"/>
    </row>
    <row r="17" spans="1:20" ht="16.899999999999999" customHeight="1" x14ac:dyDescent="0.25">
      <c r="A17" s="107" t="s">
        <v>194</v>
      </c>
      <c r="B17" s="107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</row>
    <row r="18" spans="1:20" ht="16.5" x14ac:dyDescent="0.25">
      <c r="A18" s="68"/>
      <c r="B18" s="6"/>
    </row>
    <row r="19" spans="1:20" x14ac:dyDescent="0.25">
      <c r="A19" s="69"/>
      <c r="B19" s="1"/>
      <c r="C19" s="54"/>
      <c r="D19" s="54"/>
      <c r="E19" s="57"/>
      <c r="F19" s="54"/>
      <c r="G19" s="57"/>
      <c r="H19" s="54"/>
      <c r="I19" s="57"/>
      <c r="J19" s="54"/>
      <c r="K19" s="57"/>
      <c r="L19" s="57"/>
      <c r="M19" s="57"/>
      <c r="N19" s="57"/>
      <c r="O19" s="57"/>
      <c r="P19" s="57"/>
      <c r="Q19" s="57"/>
      <c r="R19" s="57"/>
      <c r="S19" s="57" t="s">
        <v>121</v>
      </c>
    </row>
    <row r="20" spans="1:20" ht="47.25" customHeight="1" x14ac:dyDescent="0.25">
      <c r="A20" s="70" t="s">
        <v>0</v>
      </c>
      <c r="B20" s="2" t="s">
        <v>1</v>
      </c>
      <c r="C20" s="2" t="s">
        <v>2</v>
      </c>
      <c r="D20" s="2" t="s">
        <v>199</v>
      </c>
      <c r="E20" s="2" t="s">
        <v>2</v>
      </c>
      <c r="F20" s="2" t="s">
        <v>200</v>
      </c>
      <c r="G20" s="2" t="s">
        <v>2</v>
      </c>
      <c r="H20" s="2" t="s">
        <v>208</v>
      </c>
      <c r="I20" s="2" t="s">
        <v>2</v>
      </c>
      <c r="J20" s="2" t="s">
        <v>209</v>
      </c>
      <c r="K20" s="2" t="s">
        <v>2</v>
      </c>
      <c r="L20" s="2" t="s">
        <v>211</v>
      </c>
      <c r="M20" s="2" t="s">
        <v>2</v>
      </c>
      <c r="N20" s="2" t="s">
        <v>212</v>
      </c>
      <c r="O20" s="80" t="s">
        <v>2</v>
      </c>
      <c r="P20" s="2" t="s">
        <v>221</v>
      </c>
      <c r="Q20" s="2" t="s">
        <v>2</v>
      </c>
      <c r="R20" s="2" t="s">
        <v>225</v>
      </c>
      <c r="S20" s="2" t="s">
        <v>2</v>
      </c>
    </row>
    <row r="21" spans="1:20" x14ac:dyDescent="0.25">
      <c r="A21" s="47" t="s">
        <v>3</v>
      </c>
      <c r="B21" s="3" t="s">
        <v>4</v>
      </c>
      <c r="C21" s="23" t="e">
        <f>C22+C38+C41+C49+C54+C73+C91+C30+#REF!+#REF!+C79</f>
        <v>#REF!</v>
      </c>
      <c r="D21" s="23" t="e">
        <f>D22+D38+D41+D49+D54+D73+D91+D30+#REF!+#REF!+D79</f>
        <v>#REF!</v>
      </c>
      <c r="E21" s="23" t="e">
        <f>E22+E38+E41+E49+E54+E73+E91+E30+#REF!+#REF!+E79</f>
        <v>#REF!</v>
      </c>
      <c r="F21" s="23" t="e">
        <f>F22+F38+F41+F49+F54+F73+F91+F30+#REF!+#REF!+F79</f>
        <v>#REF!</v>
      </c>
      <c r="G21" s="23" t="e">
        <f>G22+G38+G41+G49+G54+G73+G91+G30+#REF!+#REF!+G79</f>
        <v>#REF!</v>
      </c>
      <c r="H21" s="23" t="e">
        <f>H22+H38+H41+H49+H54+H73+H91+H30+#REF!+#REF!+H79</f>
        <v>#REF!</v>
      </c>
      <c r="I21" s="23" t="e">
        <f>I22+I38+I41+I49+I54+I73+I91+I30+#REF!+#REF!+I79+I104+I118</f>
        <v>#REF!</v>
      </c>
      <c r="J21" s="23" t="e">
        <f>J22+J38+J41+J49+J54+J73+J91+J30+#REF!+#REF!+J79+J104+J118</f>
        <v>#REF!</v>
      </c>
      <c r="K21" s="23" t="e">
        <f>K22+K38+K41+K49+K54+K73+K91+K30+#REF!+#REF!+K79+K104+K118</f>
        <v>#REF!</v>
      </c>
      <c r="L21" s="23" t="e">
        <f>L22+L38+L41+L49+L54+L73+L91+L30+#REF!+#REF!+L79+L104+L118</f>
        <v>#REF!</v>
      </c>
      <c r="M21" s="23" t="e">
        <f>M22+M38+M41+M49+M54+M73+M91+M30+#REF!+#REF!+M79+M104+M118</f>
        <v>#REF!</v>
      </c>
      <c r="N21" s="23" t="e">
        <f>N22+N38+N41+N49+N54+N73+N91+N30+#REF!+#REF!+N79+N104+N118</f>
        <v>#REF!</v>
      </c>
      <c r="O21" s="81" t="e">
        <f>O22+O38+O41+O49+O54+O73+O91+O30+#REF!+#REF!+O79+O104+O118</f>
        <v>#REF!</v>
      </c>
      <c r="P21" s="23" t="e">
        <f>P22+P38+P41+P49+P54+P73+P91+P30+#REF!+#REF!+P79+P104+P118</f>
        <v>#REF!</v>
      </c>
      <c r="Q21" s="23">
        <f>Q22+Q38+Q41+Q49+Q54+Q73+Q91+Q30+Q79+Q104+Q118</f>
        <v>2423273.0000000005</v>
      </c>
      <c r="R21" s="23">
        <f t="shared" ref="R21:S21" si="0">R22+R38+R41+R49+R54+R73+R91+R30+R79+R104+R118</f>
        <v>0</v>
      </c>
      <c r="S21" s="23">
        <f t="shared" si="0"/>
        <v>2423273.0000000005</v>
      </c>
      <c r="T21" s="97" t="e">
        <f>O21=M21+N21</f>
        <v>#REF!</v>
      </c>
    </row>
    <row r="22" spans="1:20" x14ac:dyDescent="0.25">
      <c r="A22" s="47" t="s">
        <v>5</v>
      </c>
      <c r="B22" s="3" t="s">
        <v>6</v>
      </c>
      <c r="C22" s="35">
        <f t="shared" ref="C22:S22" si="1">C23</f>
        <v>1893645.9000000001</v>
      </c>
      <c r="D22" s="35">
        <f t="shared" si="1"/>
        <v>0</v>
      </c>
      <c r="E22" s="35">
        <f t="shared" si="1"/>
        <v>1893645.9000000001</v>
      </c>
      <c r="F22" s="35">
        <f t="shared" si="1"/>
        <v>0</v>
      </c>
      <c r="G22" s="35">
        <f t="shared" si="1"/>
        <v>1893645.9000000001</v>
      </c>
      <c r="H22" s="35">
        <f t="shared" si="1"/>
        <v>0</v>
      </c>
      <c r="I22" s="35">
        <f t="shared" si="1"/>
        <v>1893645.9000000001</v>
      </c>
      <c r="J22" s="35">
        <f t="shared" si="1"/>
        <v>0</v>
      </c>
      <c r="K22" s="35">
        <f t="shared" si="1"/>
        <v>1893645.9000000001</v>
      </c>
      <c r="L22" s="35">
        <f t="shared" si="1"/>
        <v>0</v>
      </c>
      <c r="M22" s="35">
        <f t="shared" si="1"/>
        <v>1893645.9000000001</v>
      </c>
      <c r="N22" s="35">
        <f t="shared" si="1"/>
        <v>180000</v>
      </c>
      <c r="O22" s="82">
        <f t="shared" si="1"/>
        <v>2073645.9000000004</v>
      </c>
      <c r="P22" s="35">
        <f t="shared" si="1"/>
        <v>0</v>
      </c>
      <c r="Q22" s="35">
        <f t="shared" si="1"/>
        <v>2073645.9000000004</v>
      </c>
      <c r="R22" s="35">
        <f t="shared" si="1"/>
        <v>0</v>
      </c>
      <c r="S22" s="35">
        <f t="shared" si="1"/>
        <v>2073645.9000000004</v>
      </c>
      <c r="T22" s="97" t="b">
        <f t="shared" ref="T22:T92" si="2">O22=M22+N22</f>
        <v>1</v>
      </c>
    </row>
    <row r="23" spans="1:20" x14ac:dyDescent="0.25">
      <c r="A23" s="32" t="s">
        <v>7</v>
      </c>
      <c r="B23" s="113" t="s">
        <v>8</v>
      </c>
      <c r="C23" s="36">
        <f t="shared" ref="C23:E23" si="3">C24+C25+C26+C27+C28+C29</f>
        <v>1893645.9000000001</v>
      </c>
      <c r="D23" s="36">
        <f t="shared" si="3"/>
        <v>0</v>
      </c>
      <c r="E23" s="36">
        <f t="shared" si="3"/>
        <v>1893645.9000000001</v>
      </c>
      <c r="F23" s="36">
        <f t="shared" ref="F23:G23" si="4">F24+F25+F26+F27+F28+F29</f>
        <v>0</v>
      </c>
      <c r="G23" s="36">
        <f t="shared" si="4"/>
        <v>1893645.9000000001</v>
      </c>
      <c r="H23" s="36">
        <f t="shared" ref="H23:I23" si="5">H24+H25+H26+H27+H28+H29</f>
        <v>0</v>
      </c>
      <c r="I23" s="36">
        <f t="shared" si="5"/>
        <v>1893645.9000000001</v>
      </c>
      <c r="J23" s="36">
        <f t="shared" ref="J23:K23" si="6">J24+J25+J26+J27+J28+J29</f>
        <v>0</v>
      </c>
      <c r="K23" s="36">
        <f t="shared" si="6"/>
        <v>1893645.9000000001</v>
      </c>
      <c r="L23" s="36">
        <f t="shared" ref="L23:M23" si="7">L24+L25+L26+L27+L28+L29</f>
        <v>0</v>
      </c>
      <c r="M23" s="36">
        <f t="shared" si="7"/>
        <v>1893645.9000000001</v>
      </c>
      <c r="N23" s="36">
        <f t="shared" ref="N23:O23" si="8">N24+N25+N26+N27+N28+N29</f>
        <v>180000</v>
      </c>
      <c r="O23" s="83">
        <f t="shared" si="8"/>
        <v>2073645.9000000004</v>
      </c>
      <c r="P23" s="36">
        <f t="shared" ref="P23:Q23" si="9">P24+P25+P26+P27+P28+P29</f>
        <v>0</v>
      </c>
      <c r="Q23" s="36">
        <f t="shared" si="9"/>
        <v>2073645.9000000004</v>
      </c>
      <c r="R23" s="36">
        <f t="shared" ref="R23:S23" si="10">R24+R25+R26+R27+R28+R29</f>
        <v>0</v>
      </c>
      <c r="S23" s="36">
        <f t="shared" si="10"/>
        <v>2073645.9000000004</v>
      </c>
      <c r="T23" s="97" t="b">
        <f t="shared" si="2"/>
        <v>1</v>
      </c>
    </row>
    <row r="24" spans="1:20" ht="94.5" x14ac:dyDescent="0.25">
      <c r="A24" s="111" t="s">
        <v>9</v>
      </c>
      <c r="B24" s="115" t="s">
        <v>245</v>
      </c>
      <c r="C24" s="112">
        <v>1404665.7</v>
      </c>
      <c r="D24" s="37">
        <v>0</v>
      </c>
      <c r="E24" s="37">
        <v>1404665.7</v>
      </c>
      <c r="F24" s="37">
        <v>0</v>
      </c>
      <c r="G24" s="37">
        <v>1404665.7</v>
      </c>
      <c r="H24" s="37">
        <v>0</v>
      </c>
      <c r="I24" s="37">
        <v>1404665.7</v>
      </c>
      <c r="J24" s="37">
        <v>0</v>
      </c>
      <c r="K24" s="37">
        <v>1404665.7</v>
      </c>
      <c r="L24" s="37">
        <v>0</v>
      </c>
      <c r="M24" s="37">
        <v>1404665.7</v>
      </c>
      <c r="N24" s="37">
        <v>0</v>
      </c>
      <c r="O24" s="84">
        <f>M24+N24</f>
        <v>1404665.7</v>
      </c>
      <c r="P24" s="37">
        <v>0</v>
      </c>
      <c r="Q24" s="37">
        <f>O24+P24</f>
        <v>1404665.7</v>
      </c>
      <c r="R24" s="37">
        <v>0</v>
      </c>
      <c r="S24" s="37">
        <f>Q24+R24</f>
        <v>1404665.7</v>
      </c>
      <c r="T24" s="97" t="b">
        <f t="shared" si="2"/>
        <v>1</v>
      </c>
    </row>
    <row r="25" spans="1:20" ht="94.5" x14ac:dyDescent="0.25">
      <c r="A25" s="30" t="s">
        <v>10</v>
      </c>
      <c r="B25" s="114" t="s">
        <v>11</v>
      </c>
      <c r="C25" s="37">
        <v>10120.1</v>
      </c>
      <c r="D25" s="37">
        <v>0</v>
      </c>
      <c r="E25" s="37">
        <v>10120.1</v>
      </c>
      <c r="F25" s="37">
        <v>0</v>
      </c>
      <c r="G25" s="37">
        <v>10120.1</v>
      </c>
      <c r="H25" s="37">
        <v>0</v>
      </c>
      <c r="I25" s="37">
        <v>10120.1</v>
      </c>
      <c r="J25" s="37">
        <v>0</v>
      </c>
      <c r="K25" s="37">
        <v>10120.1</v>
      </c>
      <c r="L25" s="37">
        <v>0</v>
      </c>
      <c r="M25" s="37">
        <v>10120.1</v>
      </c>
      <c r="N25" s="37">
        <v>0</v>
      </c>
      <c r="O25" s="84">
        <v>10120.1</v>
      </c>
      <c r="P25" s="37">
        <v>0</v>
      </c>
      <c r="Q25" s="37">
        <v>10120.1</v>
      </c>
      <c r="R25" s="37">
        <v>0</v>
      </c>
      <c r="S25" s="37">
        <v>10120.1</v>
      </c>
      <c r="T25" s="97" t="b">
        <f t="shared" si="2"/>
        <v>1</v>
      </c>
    </row>
    <row r="26" spans="1:20" ht="78.75" x14ac:dyDescent="0.25">
      <c r="A26" s="71" t="s">
        <v>12</v>
      </c>
      <c r="B26" s="22" t="s">
        <v>246</v>
      </c>
      <c r="C26" s="37">
        <v>73460.100000000006</v>
      </c>
      <c r="D26" s="37">
        <v>0</v>
      </c>
      <c r="E26" s="37">
        <v>73460.100000000006</v>
      </c>
      <c r="F26" s="37">
        <v>0</v>
      </c>
      <c r="G26" s="37">
        <v>73460.100000000006</v>
      </c>
      <c r="H26" s="37">
        <v>0</v>
      </c>
      <c r="I26" s="37">
        <v>73460.100000000006</v>
      </c>
      <c r="J26" s="37">
        <v>0</v>
      </c>
      <c r="K26" s="37">
        <v>73460.100000000006</v>
      </c>
      <c r="L26" s="37">
        <v>0</v>
      </c>
      <c r="M26" s="37">
        <v>73460.100000000006</v>
      </c>
      <c r="N26" s="37">
        <v>0</v>
      </c>
      <c r="O26" s="84">
        <v>73460.100000000006</v>
      </c>
      <c r="P26" s="37">
        <v>0</v>
      </c>
      <c r="Q26" s="37">
        <v>73460.100000000006</v>
      </c>
      <c r="R26" s="37">
        <v>0</v>
      </c>
      <c r="S26" s="37">
        <v>73460.100000000006</v>
      </c>
      <c r="T26" s="97" t="b">
        <f t="shared" si="2"/>
        <v>1</v>
      </c>
    </row>
    <row r="27" spans="1:20" ht="126" x14ac:dyDescent="0.25">
      <c r="A27" s="72" t="s">
        <v>122</v>
      </c>
      <c r="B27" s="22" t="s">
        <v>247</v>
      </c>
      <c r="C27" s="37">
        <v>89176.1</v>
      </c>
      <c r="D27" s="37">
        <v>0</v>
      </c>
      <c r="E27" s="37">
        <v>89176.1</v>
      </c>
      <c r="F27" s="37">
        <v>0</v>
      </c>
      <c r="G27" s="37">
        <v>89176.1</v>
      </c>
      <c r="H27" s="37">
        <v>0</v>
      </c>
      <c r="I27" s="37">
        <v>89176.1</v>
      </c>
      <c r="J27" s="37">
        <v>0</v>
      </c>
      <c r="K27" s="37">
        <v>89176.1</v>
      </c>
      <c r="L27" s="37">
        <v>0</v>
      </c>
      <c r="M27" s="37">
        <v>89176.1</v>
      </c>
      <c r="N27" s="37">
        <v>0</v>
      </c>
      <c r="O27" s="84">
        <v>89176.1</v>
      </c>
      <c r="P27" s="37">
        <v>0</v>
      </c>
      <c r="Q27" s="37">
        <v>89176.1</v>
      </c>
      <c r="R27" s="37">
        <v>0</v>
      </c>
      <c r="S27" s="37">
        <v>89176.1</v>
      </c>
      <c r="T27" s="97" t="b">
        <f t="shared" si="2"/>
        <v>1</v>
      </c>
    </row>
    <row r="28" spans="1:20" ht="63" x14ac:dyDescent="0.25">
      <c r="A28" s="72" t="s">
        <v>139</v>
      </c>
      <c r="B28" s="22" t="s">
        <v>248</v>
      </c>
      <c r="C28" s="37">
        <v>94891</v>
      </c>
      <c r="D28" s="37">
        <v>0</v>
      </c>
      <c r="E28" s="37">
        <v>94891</v>
      </c>
      <c r="F28" s="37">
        <v>0</v>
      </c>
      <c r="G28" s="37">
        <v>94891</v>
      </c>
      <c r="H28" s="37">
        <v>0</v>
      </c>
      <c r="I28" s="37">
        <v>94891</v>
      </c>
      <c r="J28" s="37">
        <v>0</v>
      </c>
      <c r="K28" s="37">
        <v>94891</v>
      </c>
      <c r="L28" s="37">
        <v>0</v>
      </c>
      <c r="M28" s="37">
        <v>94891</v>
      </c>
      <c r="N28" s="37">
        <v>0</v>
      </c>
      <c r="O28" s="84">
        <v>94891</v>
      </c>
      <c r="P28" s="37">
        <v>0</v>
      </c>
      <c r="Q28" s="37">
        <v>94891</v>
      </c>
      <c r="R28" s="37">
        <v>0</v>
      </c>
      <c r="S28" s="37">
        <v>94891</v>
      </c>
      <c r="T28" s="97" t="b">
        <f t="shared" si="2"/>
        <v>1</v>
      </c>
    </row>
    <row r="29" spans="1:20" ht="63" x14ac:dyDescent="0.25">
      <c r="A29" s="72" t="s">
        <v>140</v>
      </c>
      <c r="B29" s="22" t="s">
        <v>249</v>
      </c>
      <c r="C29" s="37">
        <v>221332.9</v>
      </c>
      <c r="D29" s="37">
        <v>0</v>
      </c>
      <c r="E29" s="37">
        <v>221332.9</v>
      </c>
      <c r="F29" s="37">
        <v>0</v>
      </c>
      <c r="G29" s="37">
        <v>221332.9</v>
      </c>
      <c r="H29" s="37">
        <v>0</v>
      </c>
      <c r="I29" s="37">
        <v>221332.9</v>
      </c>
      <c r="J29" s="37">
        <v>0</v>
      </c>
      <c r="K29" s="37">
        <v>221332.9</v>
      </c>
      <c r="L29" s="37">
        <v>0</v>
      </c>
      <c r="M29" s="37">
        <v>221332.9</v>
      </c>
      <c r="N29" s="37">
        <v>180000</v>
      </c>
      <c r="O29" s="84">
        <f>M29+N29</f>
        <v>401332.9</v>
      </c>
      <c r="P29" s="37">
        <v>0</v>
      </c>
      <c r="Q29" s="37">
        <f>O29+P29</f>
        <v>401332.9</v>
      </c>
      <c r="R29" s="37">
        <v>0</v>
      </c>
      <c r="S29" s="37">
        <f>Q29+R29</f>
        <v>401332.9</v>
      </c>
      <c r="T29" s="97" t="b">
        <f t="shared" si="2"/>
        <v>1</v>
      </c>
    </row>
    <row r="30" spans="1:20" ht="31.5" x14ac:dyDescent="0.25">
      <c r="A30" s="73" t="s">
        <v>13</v>
      </c>
      <c r="B30" s="3" t="s">
        <v>14</v>
      </c>
      <c r="C30" s="35">
        <f t="shared" ref="C30:S30" si="11">C31</f>
        <v>3794</v>
      </c>
      <c r="D30" s="35">
        <f t="shared" si="11"/>
        <v>0</v>
      </c>
      <c r="E30" s="35">
        <f t="shared" si="11"/>
        <v>3794</v>
      </c>
      <c r="F30" s="35">
        <f t="shared" si="11"/>
        <v>0</v>
      </c>
      <c r="G30" s="35">
        <f t="shared" si="11"/>
        <v>3794</v>
      </c>
      <c r="H30" s="35">
        <f t="shared" si="11"/>
        <v>0</v>
      </c>
      <c r="I30" s="35">
        <f t="shared" si="11"/>
        <v>3794</v>
      </c>
      <c r="J30" s="35">
        <f t="shared" si="11"/>
        <v>0</v>
      </c>
      <c r="K30" s="35">
        <f t="shared" si="11"/>
        <v>3794</v>
      </c>
      <c r="L30" s="35">
        <f t="shared" si="11"/>
        <v>0</v>
      </c>
      <c r="M30" s="35">
        <f t="shared" si="11"/>
        <v>3794</v>
      </c>
      <c r="N30" s="35">
        <f t="shared" si="11"/>
        <v>0</v>
      </c>
      <c r="O30" s="82">
        <f t="shared" si="11"/>
        <v>3794</v>
      </c>
      <c r="P30" s="35">
        <f t="shared" si="11"/>
        <v>0</v>
      </c>
      <c r="Q30" s="35">
        <f t="shared" si="11"/>
        <v>3794</v>
      </c>
      <c r="R30" s="35">
        <f t="shared" si="11"/>
        <v>0</v>
      </c>
      <c r="S30" s="35">
        <f t="shared" si="11"/>
        <v>3794</v>
      </c>
      <c r="T30" s="97" t="b">
        <f t="shared" si="2"/>
        <v>1</v>
      </c>
    </row>
    <row r="31" spans="1:20" ht="31.5" x14ac:dyDescent="0.25">
      <c r="A31" s="74" t="s">
        <v>15</v>
      </c>
      <c r="B31" s="4" t="s">
        <v>16</v>
      </c>
      <c r="C31" s="36">
        <f t="shared" ref="C31:E31" si="12">C32+C34+C36</f>
        <v>3794</v>
      </c>
      <c r="D31" s="36">
        <f t="shared" si="12"/>
        <v>0</v>
      </c>
      <c r="E31" s="36">
        <f t="shared" si="12"/>
        <v>3794</v>
      </c>
      <c r="F31" s="36">
        <f t="shared" ref="F31:G31" si="13">F32+F34+F36</f>
        <v>0</v>
      </c>
      <c r="G31" s="36">
        <f t="shared" si="13"/>
        <v>3794</v>
      </c>
      <c r="H31" s="36">
        <f t="shared" ref="H31:I31" si="14">H32+H34+H36</f>
        <v>0</v>
      </c>
      <c r="I31" s="36">
        <f t="shared" si="14"/>
        <v>3794</v>
      </c>
      <c r="J31" s="36">
        <f t="shared" ref="J31:K31" si="15">J32+J34+J36</f>
        <v>0</v>
      </c>
      <c r="K31" s="36">
        <f t="shared" si="15"/>
        <v>3794</v>
      </c>
      <c r="L31" s="36">
        <f t="shared" ref="L31:M31" si="16">L32+L34+L36</f>
        <v>0</v>
      </c>
      <c r="M31" s="36">
        <f t="shared" si="16"/>
        <v>3794</v>
      </c>
      <c r="N31" s="36">
        <f t="shared" ref="N31:O31" si="17">N32+N34+N36</f>
        <v>0</v>
      </c>
      <c r="O31" s="83">
        <f t="shared" si="17"/>
        <v>3794</v>
      </c>
      <c r="P31" s="36">
        <f t="shared" ref="P31:Q31" si="18">P32+P34+P36</f>
        <v>0</v>
      </c>
      <c r="Q31" s="36">
        <f t="shared" si="18"/>
        <v>3794</v>
      </c>
      <c r="R31" s="36">
        <f t="shared" ref="R31:S31" si="19">R32+R34+R36</f>
        <v>0</v>
      </c>
      <c r="S31" s="36">
        <f t="shared" si="19"/>
        <v>3794</v>
      </c>
      <c r="T31" s="97" t="b">
        <f t="shared" si="2"/>
        <v>1</v>
      </c>
    </row>
    <row r="32" spans="1:20" ht="63" x14ac:dyDescent="0.25">
      <c r="A32" s="28" t="s">
        <v>133</v>
      </c>
      <c r="B32" s="8" t="s">
        <v>17</v>
      </c>
      <c r="C32" s="38">
        <f t="shared" ref="C32:S32" si="20">C33</f>
        <v>1705</v>
      </c>
      <c r="D32" s="38">
        <f t="shared" si="20"/>
        <v>0</v>
      </c>
      <c r="E32" s="38">
        <f t="shared" si="20"/>
        <v>1705</v>
      </c>
      <c r="F32" s="38">
        <f t="shared" si="20"/>
        <v>0</v>
      </c>
      <c r="G32" s="38">
        <f t="shared" si="20"/>
        <v>1705</v>
      </c>
      <c r="H32" s="38">
        <f t="shared" si="20"/>
        <v>0</v>
      </c>
      <c r="I32" s="38">
        <f t="shared" si="20"/>
        <v>1705</v>
      </c>
      <c r="J32" s="38">
        <f t="shared" si="20"/>
        <v>0</v>
      </c>
      <c r="K32" s="38">
        <f t="shared" si="20"/>
        <v>1705</v>
      </c>
      <c r="L32" s="38">
        <f t="shared" si="20"/>
        <v>0</v>
      </c>
      <c r="M32" s="38">
        <f t="shared" si="20"/>
        <v>1705</v>
      </c>
      <c r="N32" s="38">
        <f t="shared" si="20"/>
        <v>0</v>
      </c>
      <c r="O32" s="85">
        <f t="shared" si="20"/>
        <v>1705</v>
      </c>
      <c r="P32" s="38">
        <f t="shared" si="20"/>
        <v>0</v>
      </c>
      <c r="Q32" s="38">
        <f t="shared" si="20"/>
        <v>1705</v>
      </c>
      <c r="R32" s="38">
        <f t="shared" si="20"/>
        <v>0</v>
      </c>
      <c r="S32" s="38">
        <f t="shared" si="20"/>
        <v>1705</v>
      </c>
      <c r="T32" s="97" t="b">
        <f t="shared" si="2"/>
        <v>1</v>
      </c>
    </row>
    <row r="33" spans="1:20" ht="94.5" x14ac:dyDescent="0.25">
      <c r="A33" s="30" t="s">
        <v>134</v>
      </c>
      <c r="B33" s="7" t="s">
        <v>128</v>
      </c>
      <c r="C33" s="37">
        <v>1705</v>
      </c>
      <c r="D33" s="37">
        <v>0</v>
      </c>
      <c r="E33" s="37">
        <v>1705</v>
      </c>
      <c r="F33" s="37">
        <v>0</v>
      </c>
      <c r="G33" s="37">
        <v>1705</v>
      </c>
      <c r="H33" s="37">
        <v>0</v>
      </c>
      <c r="I33" s="37">
        <v>1705</v>
      </c>
      <c r="J33" s="37">
        <v>0</v>
      </c>
      <c r="K33" s="37">
        <v>1705</v>
      </c>
      <c r="L33" s="37">
        <v>0</v>
      </c>
      <c r="M33" s="37">
        <v>1705</v>
      </c>
      <c r="N33" s="37">
        <v>0</v>
      </c>
      <c r="O33" s="84">
        <v>1705</v>
      </c>
      <c r="P33" s="37">
        <v>0</v>
      </c>
      <c r="Q33" s="37">
        <v>1705</v>
      </c>
      <c r="R33" s="37">
        <v>0</v>
      </c>
      <c r="S33" s="37">
        <v>1705</v>
      </c>
      <c r="T33" s="97" t="b">
        <f t="shared" si="2"/>
        <v>1</v>
      </c>
    </row>
    <row r="34" spans="1:20" ht="78.75" x14ac:dyDescent="0.25">
      <c r="A34" s="75" t="s">
        <v>135</v>
      </c>
      <c r="B34" s="8" t="s">
        <v>18</v>
      </c>
      <c r="C34" s="38">
        <f t="shared" ref="C34:S34" si="21">C35</f>
        <v>9</v>
      </c>
      <c r="D34" s="38">
        <f t="shared" si="21"/>
        <v>0</v>
      </c>
      <c r="E34" s="38">
        <f t="shared" si="21"/>
        <v>9</v>
      </c>
      <c r="F34" s="38">
        <f t="shared" si="21"/>
        <v>0</v>
      </c>
      <c r="G34" s="38">
        <f t="shared" si="21"/>
        <v>9</v>
      </c>
      <c r="H34" s="38">
        <f t="shared" si="21"/>
        <v>0</v>
      </c>
      <c r="I34" s="38">
        <f t="shared" si="21"/>
        <v>9</v>
      </c>
      <c r="J34" s="38">
        <f t="shared" si="21"/>
        <v>0</v>
      </c>
      <c r="K34" s="38">
        <f t="shared" si="21"/>
        <v>9</v>
      </c>
      <c r="L34" s="38">
        <f t="shared" si="21"/>
        <v>0</v>
      </c>
      <c r="M34" s="38">
        <f t="shared" si="21"/>
        <v>9</v>
      </c>
      <c r="N34" s="38">
        <f t="shared" si="21"/>
        <v>0</v>
      </c>
      <c r="O34" s="85">
        <f t="shared" si="21"/>
        <v>9</v>
      </c>
      <c r="P34" s="38">
        <f t="shared" si="21"/>
        <v>0</v>
      </c>
      <c r="Q34" s="38">
        <f t="shared" si="21"/>
        <v>9</v>
      </c>
      <c r="R34" s="38">
        <f t="shared" si="21"/>
        <v>0</v>
      </c>
      <c r="S34" s="38">
        <f t="shared" si="21"/>
        <v>9</v>
      </c>
      <c r="T34" s="97" t="b">
        <f t="shared" si="2"/>
        <v>1</v>
      </c>
    </row>
    <row r="35" spans="1:20" ht="110.25" x14ac:dyDescent="0.25">
      <c r="A35" s="76" t="s">
        <v>136</v>
      </c>
      <c r="B35" s="7" t="s">
        <v>123</v>
      </c>
      <c r="C35" s="37">
        <v>9</v>
      </c>
      <c r="D35" s="37">
        <v>0</v>
      </c>
      <c r="E35" s="37">
        <v>9</v>
      </c>
      <c r="F35" s="37">
        <v>0</v>
      </c>
      <c r="G35" s="37">
        <v>9</v>
      </c>
      <c r="H35" s="37">
        <v>0</v>
      </c>
      <c r="I35" s="37">
        <v>9</v>
      </c>
      <c r="J35" s="37">
        <v>0</v>
      </c>
      <c r="K35" s="37">
        <v>9</v>
      </c>
      <c r="L35" s="37">
        <v>0</v>
      </c>
      <c r="M35" s="37">
        <v>9</v>
      </c>
      <c r="N35" s="37">
        <v>0</v>
      </c>
      <c r="O35" s="84">
        <v>9</v>
      </c>
      <c r="P35" s="37">
        <v>0</v>
      </c>
      <c r="Q35" s="37">
        <v>9</v>
      </c>
      <c r="R35" s="37">
        <v>0</v>
      </c>
      <c r="S35" s="37">
        <v>9</v>
      </c>
      <c r="T35" s="97" t="b">
        <f t="shared" si="2"/>
        <v>1</v>
      </c>
    </row>
    <row r="36" spans="1:20" ht="63" x14ac:dyDescent="0.25">
      <c r="A36" s="28" t="s">
        <v>137</v>
      </c>
      <c r="B36" s="8" t="s">
        <v>19</v>
      </c>
      <c r="C36" s="38">
        <f t="shared" ref="C36:S36" si="22">C37</f>
        <v>2080</v>
      </c>
      <c r="D36" s="38">
        <f t="shared" si="22"/>
        <v>0</v>
      </c>
      <c r="E36" s="38">
        <f t="shared" si="22"/>
        <v>2080</v>
      </c>
      <c r="F36" s="38">
        <f t="shared" si="22"/>
        <v>0</v>
      </c>
      <c r="G36" s="38">
        <f t="shared" si="22"/>
        <v>2080</v>
      </c>
      <c r="H36" s="38">
        <f t="shared" si="22"/>
        <v>0</v>
      </c>
      <c r="I36" s="38">
        <f t="shared" si="22"/>
        <v>2080</v>
      </c>
      <c r="J36" s="38">
        <f t="shared" si="22"/>
        <v>0</v>
      </c>
      <c r="K36" s="38">
        <f t="shared" si="22"/>
        <v>2080</v>
      </c>
      <c r="L36" s="38">
        <f t="shared" si="22"/>
        <v>0</v>
      </c>
      <c r="M36" s="38">
        <f t="shared" si="22"/>
        <v>2080</v>
      </c>
      <c r="N36" s="38">
        <f t="shared" si="22"/>
        <v>0</v>
      </c>
      <c r="O36" s="85">
        <f t="shared" si="22"/>
        <v>2080</v>
      </c>
      <c r="P36" s="38">
        <f t="shared" si="22"/>
        <v>0</v>
      </c>
      <c r="Q36" s="38">
        <f t="shared" si="22"/>
        <v>2080</v>
      </c>
      <c r="R36" s="38">
        <f t="shared" si="22"/>
        <v>0</v>
      </c>
      <c r="S36" s="38">
        <f t="shared" si="22"/>
        <v>2080</v>
      </c>
      <c r="T36" s="97" t="b">
        <f t="shared" si="2"/>
        <v>1</v>
      </c>
    </row>
    <row r="37" spans="1:20" ht="94.5" x14ac:dyDescent="0.25">
      <c r="A37" s="30" t="s">
        <v>138</v>
      </c>
      <c r="B37" s="7" t="s">
        <v>124</v>
      </c>
      <c r="C37" s="37">
        <v>2080</v>
      </c>
      <c r="D37" s="37">
        <v>0</v>
      </c>
      <c r="E37" s="37">
        <v>2080</v>
      </c>
      <c r="F37" s="37">
        <v>0</v>
      </c>
      <c r="G37" s="37">
        <v>2080</v>
      </c>
      <c r="H37" s="37">
        <v>0</v>
      </c>
      <c r="I37" s="37">
        <v>2080</v>
      </c>
      <c r="J37" s="37">
        <v>0</v>
      </c>
      <c r="K37" s="37">
        <v>2080</v>
      </c>
      <c r="L37" s="37">
        <v>0</v>
      </c>
      <c r="M37" s="37">
        <v>2080</v>
      </c>
      <c r="N37" s="37">
        <v>0</v>
      </c>
      <c r="O37" s="84">
        <v>2080</v>
      </c>
      <c r="P37" s="37">
        <v>0</v>
      </c>
      <c r="Q37" s="37">
        <v>2080</v>
      </c>
      <c r="R37" s="37">
        <v>0</v>
      </c>
      <c r="S37" s="37">
        <v>2080</v>
      </c>
      <c r="T37" s="97" t="b">
        <f t="shared" si="2"/>
        <v>1</v>
      </c>
    </row>
    <row r="38" spans="1:20" x14ac:dyDescent="0.25">
      <c r="A38" s="47" t="s">
        <v>20</v>
      </c>
      <c r="B38" s="3" t="s">
        <v>21</v>
      </c>
      <c r="C38" s="35">
        <f t="shared" ref="C38:R39" si="23">C39</f>
        <v>271.3</v>
      </c>
      <c r="D38" s="35">
        <f t="shared" si="23"/>
        <v>0</v>
      </c>
      <c r="E38" s="35">
        <f t="shared" si="23"/>
        <v>271.3</v>
      </c>
      <c r="F38" s="35">
        <f t="shared" si="23"/>
        <v>0</v>
      </c>
      <c r="G38" s="35">
        <f t="shared" si="23"/>
        <v>271.3</v>
      </c>
      <c r="H38" s="35">
        <f t="shared" si="23"/>
        <v>0</v>
      </c>
      <c r="I38" s="35">
        <f t="shared" si="23"/>
        <v>271.3</v>
      </c>
      <c r="J38" s="35">
        <f t="shared" si="23"/>
        <v>0</v>
      </c>
      <c r="K38" s="35">
        <f t="shared" si="23"/>
        <v>271.3</v>
      </c>
      <c r="L38" s="35">
        <f t="shared" si="23"/>
        <v>0</v>
      </c>
      <c r="M38" s="35">
        <f t="shared" si="23"/>
        <v>271.3</v>
      </c>
      <c r="N38" s="35">
        <f t="shared" si="23"/>
        <v>0</v>
      </c>
      <c r="O38" s="82">
        <f t="shared" si="23"/>
        <v>271.3</v>
      </c>
      <c r="P38" s="35">
        <f t="shared" si="23"/>
        <v>0</v>
      </c>
      <c r="Q38" s="35">
        <f t="shared" si="23"/>
        <v>271.3</v>
      </c>
      <c r="R38" s="35">
        <f t="shared" si="23"/>
        <v>0</v>
      </c>
      <c r="S38" s="35">
        <f t="shared" ref="R38:S39" si="24">S39</f>
        <v>271.3</v>
      </c>
      <c r="T38" s="97" t="b">
        <f t="shared" si="2"/>
        <v>1</v>
      </c>
    </row>
    <row r="39" spans="1:20" x14ac:dyDescent="0.25">
      <c r="A39" s="28" t="s">
        <v>22</v>
      </c>
      <c r="B39" s="29" t="s">
        <v>23</v>
      </c>
      <c r="C39" s="38">
        <f t="shared" si="23"/>
        <v>271.3</v>
      </c>
      <c r="D39" s="38">
        <f t="shared" si="23"/>
        <v>0</v>
      </c>
      <c r="E39" s="38">
        <f t="shared" si="23"/>
        <v>271.3</v>
      </c>
      <c r="F39" s="38">
        <f t="shared" si="23"/>
        <v>0</v>
      </c>
      <c r="G39" s="38">
        <f t="shared" si="23"/>
        <v>271.3</v>
      </c>
      <c r="H39" s="38">
        <f t="shared" si="23"/>
        <v>0</v>
      </c>
      <c r="I39" s="38">
        <f t="shared" si="23"/>
        <v>271.3</v>
      </c>
      <c r="J39" s="38">
        <f t="shared" si="23"/>
        <v>0</v>
      </c>
      <c r="K39" s="38">
        <f t="shared" si="23"/>
        <v>271.3</v>
      </c>
      <c r="L39" s="38">
        <f t="shared" si="23"/>
        <v>0</v>
      </c>
      <c r="M39" s="38">
        <f t="shared" si="23"/>
        <v>271.3</v>
      </c>
      <c r="N39" s="38">
        <f t="shared" si="23"/>
        <v>0</v>
      </c>
      <c r="O39" s="85">
        <f t="shared" si="23"/>
        <v>271.3</v>
      </c>
      <c r="P39" s="38">
        <f t="shared" si="23"/>
        <v>0</v>
      </c>
      <c r="Q39" s="38">
        <f t="shared" si="23"/>
        <v>271.3</v>
      </c>
      <c r="R39" s="38">
        <f t="shared" si="24"/>
        <v>0</v>
      </c>
      <c r="S39" s="38">
        <f t="shared" si="24"/>
        <v>271.3</v>
      </c>
      <c r="T39" s="97" t="b">
        <f t="shared" si="2"/>
        <v>1</v>
      </c>
    </row>
    <row r="40" spans="1:20" x14ac:dyDescent="0.25">
      <c r="A40" s="30" t="s">
        <v>24</v>
      </c>
      <c r="B40" s="31" t="s">
        <v>23</v>
      </c>
      <c r="C40" s="37">
        <v>271.3</v>
      </c>
      <c r="D40" s="37">
        <v>0</v>
      </c>
      <c r="E40" s="37">
        <v>271.3</v>
      </c>
      <c r="F40" s="37">
        <v>0</v>
      </c>
      <c r="G40" s="37">
        <v>271.3</v>
      </c>
      <c r="H40" s="37">
        <v>0</v>
      </c>
      <c r="I40" s="37">
        <v>271.3</v>
      </c>
      <c r="J40" s="37">
        <v>0</v>
      </c>
      <c r="K40" s="37">
        <v>271.3</v>
      </c>
      <c r="L40" s="37">
        <v>0</v>
      </c>
      <c r="M40" s="37">
        <v>271.3</v>
      </c>
      <c r="N40" s="37">
        <v>0</v>
      </c>
      <c r="O40" s="84">
        <v>271.3</v>
      </c>
      <c r="P40" s="37">
        <v>0</v>
      </c>
      <c r="Q40" s="37">
        <v>271.3</v>
      </c>
      <c r="R40" s="37">
        <v>0</v>
      </c>
      <c r="S40" s="37">
        <v>271.3</v>
      </c>
      <c r="T40" s="97" t="b">
        <f t="shared" si="2"/>
        <v>1</v>
      </c>
    </row>
    <row r="41" spans="1:20" x14ac:dyDescent="0.25">
      <c r="A41" s="47" t="s">
        <v>25</v>
      </c>
      <c r="B41" s="3" t="s">
        <v>26</v>
      </c>
      <c r="C41" s="35">
        <f t="shared" ref="C41:E41" si="25">C42+C44</f>
        <v>210200</v>
      </c>
      <c r="D41" s="35">
        <f t="shared" si="25"/>
        <v>0</v>
      </c>
      <c r="E41" s="35">
        <f t="shared" si="25"/>
        <v>210200</v>
      </c>
      <c r="F41" s="35">
        <f t="shared" ref="F41:G41" si="26">F42+F44</f>
        <v>0</v>
      </c>
      <c r="G41" s="35">
        <f t="shared" si="26"/>
        <v>210200</v>
      </c>
      <c r="H41" s="35">
        <f t="shared" ref="H41:I41" si="27">H42+H44</f>
        <v>0</v>
      </c>
      <c r="I41" s="35">
        <f t="shared" si="27"/>
        <v>210200</v>
      </c>
      <c r="J41" s="35">
        <f t="shared" ref="J41:K41" si="28">J42+J44</f>
        <v>-25200</v>
      </c>
      <c r="K41" s="35">
        <f t="shared" si="28"/>
        <v>185000</v>
      </c>
      <c r="L41" s="35">
        <f t="shared" ref="L41:M41" si="29">L42+L44</f>
        <v>-14833</v>
      </c>
      <c r="M41" s="35">
        <f t="shared" si="29"/>
        <v>170167</v>
      </c>
      <c r="N41" s="35">
        <f t="shared" ref="N41:O41" si="30">N42+N44</f>
        <v>0</v>
      </c>
      <c r="O41" s="82">
        <f t="shared" si="30"/>
        <v>170167</v>
      </c>
      <c r="P41" s="35">
        <f t="shared" ref="P41:Q41" si="31">P42+P44</f>
        <v>-31569.3</v>
      </c>
      <c r="Q41" s="35">
        <f t="shared" si="31"/>
        <v>138597.70000000001</v>
      </c>
      <c r="R41" s="35">
        <f t="shared" ref="R41:S41" si="32">R42+R44</f>
        <v>0</v>
      </c>
      <c r="S41" s="35">
        <f t="shared" si="32"/>
        <v>138597.70000000001</v>
      </c>
      <c r="T41" s="97" t="b">
        <f t="shared" si="2"/>
        <v>1</v>
      </c>
    </row>
    <row r="42" spans="1:20" x14ac:dyDescent="0.25">
      <c r="A42" s="32" t="s">
        <v>27</v>
      </c>
      <c r="B42" s="4" t="s">
        <v>28</v>
      </c>
      <c r="C42" s="36">
        <f t="shared" ref="C42:S42" si="33">C43</f>
        <v>69600</v>
      </c>
      <c r="D42" s="36">
        <f t="shared" si="33"/>
        <v>0</v>
      </c>
      <c r="E42" s="36">
        <f t="shared" si="33"/>
        <v>69600</v>
      </c>
      <c r="F42" s="36">
        <f t="shared" si="33"/>
        <v>0</v>
      </c>
      <c r="G42" s="36">
        <f t="shared" si="33"/>
        <v>69600</v>
      </c>
      <c r="H42" s="36">
        <f t="shared" si="33"/>
        <v>0</v>
      </c>
      <c r="I42" s="36">
        <f t="shared" si="33"/>
        <v>69600</v>
      </c>
      <c r="J42" s="36">
        <f t="shared" si="33"/>
        <v>0</v>
      </c>
      <c r="K42" s="36">
        <f t="shared" si="33"/>
        <v>69600</v>
      </c>
      <c r="L42" s="36">
        <f t="shared" si="33"/>
        <v>0</v>
      </c>
      <c r="M42" s="36">
        <f t="shared" si="33"/>
        <v>69600</v>
      </c>
      <c r="N42" s="36">
        <f t="shared" si="33"/>
        <v>0</v>
      </c>
      <c r="O42" s="83">
        <f t="shared" si="33"/>
        <v>69600</v>
      </c>
      <c r="P42" s="36">
        <f t="shared" si="33"/>
        <v>0</v>
      </c>
      <c r="Q42" s="36">
        <f t="shared" si="33"/>
        <v>69600</v>
      </c>
      <c r="R42" s="36">
        <f t="shared" si="33"/>
        <v>0</v>
      </c>
      <c r="S42" s="36">
        <f t="shared" si="33"/>
        <v>69600</v>
      </c>
      <c r="T42" s="97" t="b">
        <f t="shared" si="2"/>
        <v>1</v>
      </c>
    </row>
    <row r="43" spans="1:20" ht="47.25" x14ac:dyDescent="0.25">
      <c r="A43" s="30" t="s">
        <v>29</v>
      </c>
      <c r="B43" s="7" t="s">
        <v>30</v>
      </c>
      <c r="C43" s="37">
        <v>69600</v>
      </c>
      <c r="D43" s="37">
        <v>0</v>
      </c>
      <c r="E43" s="37">
        <v>69600</v>
      </c>
      <c r="F43" s="37">
        <v>0</v>
      </c>
      <c r="G43" s="37">
        <v>69600</v>
      </c>
      <c r="H43" s="37">
        <v>0</v>
      </c>
      <c r="I43" s="37">
        <v>69600</v>
      </c>
      <c r="J43" s="37">
        <v>0</v>
      </c>
      <c r="K43" s="37">
        <v>69600</v>
      </c>
      <c r="L43" s="37">
        <v>0</v>
      </c>
      <c r="M43" s="37">
        <v>69600</v>
      </c>
      <c r="N43" s="37">
        <v>0</v>
      </c>
      <c r="O43" s="84">
        <v>69600</v>
      </c>
      <c r="P43" s="37">
        <v>0</v>
      </c>
      <c r="Q43" s="37">
        <v>69600</v>
      </c>
      <c r="R43" s="37">
        <v>0</v>
      </c>
      <c r="S43" s="37">
        <v>69600</v>
      </c>
      <c r="T43" s="97" t="b">
        <f t="shared" si="2"/>
        <v>1</v>
      </c>
    </row>
    <row r="44" spans="1:20" x14ac:dyDescent="0.25">
      <c r="A44" s="32" t="s">
        <v>31</v>
      </c>
      <c r="B44" s="4" t="s">
        <v>32</v>
      </c>
      <c r="C44" s="36">
        <f t="shared" ref="C44:E44" si="34">C45+C47</f>
        <v>140600</v>
      </c>
      <c r="D44" s="36">
        <f t="shared" si="34"/>
        <v>0</v>
      </c>
      <c r="E44" s="36">
        <f t="shared" si="34"/>
        <v>140600</v>
      </c>
      <c r="F44" s="36">
        <f t="shared" ref="F44:G44" si="35">F45+F47</f>
        <v>0</v>
      </c>
      <c r="G44" s="36">
        <f t="shared" si="35"/>
        <v>140600</v>
      </c>
      <c r="H44" s="36">
        <f t="shared" ref="H44:I44" si="36">H45+H47</f>
        <v>0</v>
      </c>
      <c r="I44" s="36">
        <f t="shared" si="36"/>
        <v>140600</v>
      </c>
      <c r="J44" s="36">
        <f t="shared" ref="J44:K44" si="37">J45+J47</f>
        <v>-25200</v>
      </c>
      <c r="K44" s="36">
        <f t="shared" si="37"/>
        <v>115400</v>
      </c>
      <c r="L44" s="36">
        <f t="shared" ref="L44:M44" si="38">L45+L47</f>
        <v>-14833</v>
      </c>
      <c r="M44" s="36">
        <f t="shared" si="38"/>
        <v>100567</v>
      </c>
      <c r="N44" s="36">
        <f t="shared" ref="N44:O44" si="39">N45+N47</f>
        <v>0</v>
      </c>
      <c r="O44" s="83">
        <f t="shared" si="39"/>
        <v>100567</v>
      </c>
      <c r="P44" s="36">
        <f t="shared" ref="P44:Q44" si="40">P45+P47</f>
        <v>-31569.3</v>
      </c>
      <c r="Q44" s="36">
        <f t="shared" si="40"/>
        <v>68997.7</v>
      </c>
      <c r="R44" s="36">
        <f t="shared" ref="R44:S44" si="41">R45+R47</f>
        <v>0</v>
      </c>
      <c r="S44" s="36">
        <f t="shared" si="41"/>
        <v>68997.7</v>
      </c>
      <c r="T44" s="97" t="b">
        <f t="shared" si="2"/>
        <v>1</v>
      </c>
    </row>
    <row r="45" spans="1:20" x14ac:dyDescent="0.25">
      <c r="A45" s="49" t="s">
        <v>33</v>
      </c>
      <c r="B45" s="8" t="s">
        <v>34</v>
      </c>
      <c r="C45" s="38">
        <f t="shared" ref="C45:S45" si="42">C46</f>
        <v>128400</v>
      </c>
      <c r="D45" s="38">
        <f t="shared" si="42"/>
        <v>0</v>
      </c>
      <c r="E45" s="38">
        <f t="shared" si="42"/>
        <v>128400</v>
      </c>
      <c r="F45" s="38">
        <f t="shared" si="42"/>
        <v>0</v>
      </c>
      <c r="G45" s="38">
        <f t="shared" si="42"/>
        <v>128400</v>
      </c>
      <c r="H45" s="38">
        <f t="shared" si="42"/>
        <v>0</v>
      </c>
      <c r="I45" s="38">
        <f t="shared" si="42"/>
        <v>128400</v>
      </c>
      <c r="J45" s="38">
        <f t="shared" si="42"/>
        <v>-25200</v>
      </c>
      <c r="K45" s="38">
        <f t="shared" si="42"/>
        <v>103200</v>
      </c>
      <c r="L45" s="38">
        <f t="shared" si="42"/>
        <v>-14833</v>
      </c>
      <c r="M45" s="38">
        <f t="shared" si="42"/>
        <v>88367</v>
      </c>
      <c r="N45" s="38">
        <f t="shared" si="42"/>
        <v>0</v>
      </c>
      <c r="O45" s="85">
        <f t="shared" si="42"/>
        <v>88367</v>
      </c>
      <c r="P45" s="38">
        <f t="shared" si="42"/>
        <v>-31569.3</v>
      </c>
      <c r="Q45" s="38">
        <f t="shared" si="42"/>
        <v>56797.7</v>
      </c>
      <c r="R45" s="38">
        <f t="shared" si="42"/>
        <v>0</v>
      </c>
      <c r="S45" s="38">
        <f t="shared" si="42"/>
        <v>56797.7</v>
      </c>
      <c r="T45" s="97" t="b">
        <f t="shared" si="2"/>
        <v>1</v>
      </c>
    </row>
    <row r="46" spans="1:20" ht="47.25" x14ac:dyDescent="0.25">
      <c r="A46" s="33" t="s">
        <v>35</v>
      </c>
      <c r="B46" s="7" t="s">
        <v>36</v>
      </c>
      <c r="C46" s="37">
        <v>128400</v>
      </c>
      <c r="D46" s="37">
        <v>0</v>
      </c>
      <c r="E46" s="37">
        <v>128400</v>
      </c>
      <c r="F46" s="37">
        <v>0</v>
      </c>
      <c r="G46" s="37">
        <v>128400</v>
      </c>
      <c r="H46" s="37">
        <v>0</v>
      </c>
      <c r="I46" s="37">
        <v>128400</v>
      </c>
      <c r="J46" s="37">
        <v>-25200</v>
      </c>
      <c r="K46" s="37">
        <f>I46+J46</f>
        <v>103200</v>
      </c>
      <c r="L46" s="37">
        <v>-14833</v>
      </c>
      <c r="M46" s="37">
        <f>K46+L46</f>
        <v>88367</v>
      </c>
      <c r="N46" s="37">
        <v>0</v>
      </c>
      <c r="O46" s="84">
        <f>M46+N46</f>
        <v>88367</v>
      </c>
      <c r="P46" s="37">
        <v>-31569.3</v>
      </c>
      <c r="Q46" s="37">
        <f>O46+P46</f>
        <v>56797.7</v>
      </c>
      <c r="R46" s="37">
        <v>0</v>
      </c>
      <c r="S46" s="37">
        <f>Q46+R46</f>
        <v>56797.7</v>
      </c>
      <c r="T46" s="97" t="b">
        <f t="shared" si="2"/>
        <v>1</v>
      </c>
    </row>
    <row r="47" spans="1:20" x14ac:dyDescent="0.25">
      <c r="A47" s="49" t="s">
        <v>37</v>
      </c>
      <c r="B47" s="8" t="s">
        <v>38</v>
      </c>
      <c r="C47" s="38">
        <f t="shared" ref="C47:S47" si="43">C48</f>
        <v>12200</v>
      </c>
      <c r="D47" s="38">
        <f t="shared" si="43"/>
        <v>0</v>
      </c>
      <c r="E47" s="38">
        <f t="shared" si="43"/>
        <v>12200</v>
      </c>
      <c r="F47" s="38">
        <f t="shared" si="43"/>
        <v>0</v>
      </c>
      <c r="G47" s="38">
        <f t="shared" si="43"/>
        <v>12200</v>
      </c>
      <c r="H47" s="38">
        <f t="shared" si="43"/>
        <v>0</v>
      </c>
      <c r="I47" s="38">
        <f t="shared" si="43"/>
        <v>12200</v>
      </c>
      <c r="J47" s="38">
        <f t="shared" si="43"/>
        <v>0</v>
      </c>
      <c r="K47" s="38">
        <f t="shared" si="43"/>
        <v>12200</v>
      </c>
      <c r="L47" s="38">
        <f t="shared" si="43"/>
        <v>0</v>
      </c>
      <c r="M47" s="38">
        <f t="shared" si="43"/>
        <v>12200</v>
      </c>
      <c r="N47" s="38">
        <f t="shared" si="43"/>
        <v>0</v>
      </c>
      <c r="O47" s="85">
        <f t="shared" si="43"/>
        <v>12200</v>
      </c>
      <c r="P47" s="38">
        <f t="shared" si="43"/>
        <v>0</v>
      </c>
      <c r="Q47" s="38">
        <f t="shared" si="43"/>
        <v>12200</v>
      </c>
      <c r="R47" s="38">
        <f t="shared" si="43"/>
        <v>0</v>
      </c>
      <c r="S47" s="38">
        <f t="shared" si="43"/>
        <v>12200</v>
      </c>
      <c r="T47" s="97" t="b">
        <f t="shared" si="2"/>
        <v>1</v>
      </c>
    </row>
    <row r="48" spans="1:20" ht="47.25" x14ac:dyDescent="0.25">
      <c r="A48" s="33" t="s">
        <v>39</v>
      </c>
      <c r="B48" s="7" t="s">
        <v>40</v>
      </c>
      <c r="C48" s="37">
        <v>12200</v>
      </c>
      <c r="D48" s="37">
        <v>0</v>
      </c>
      <c r="E48" s="37">
        <v>12200</v>
      </c>
      <c r="F48" s="37">
        <v>0</v>
      </c>
      <c r="G48" s="37">
        <v>12200</v>
      </c>
      <c r="H48" s="37">
        <v>0</v>
      </c>
      <c r="I48" s="37">
        <v>12200</v>
      </c>
      <c r="J48" s="37">
        <v>0</v>
      </c>
      <c r="K48" s="37">
        <v>12200</v>
      </c>
      <c r="L48" s="37">
        <v>0</v>
      </c>
      <c r="M48" s="37">
        <v>12200</v>
      </c>
      <c r="N48" s="37">
        <v>0</v>
      </c>
      <c r="O48" s="84">
        <v>12200</v>
      </c>
      <c r="P48" s="37">
        <v>0</v>
      </c>
      <c r="Q48" s="37">
        <v>12200</v>
      </c>
      <c r="R48" s="37">
        <v>0</v>
      </c>
      <c r="S48" s="37">
        <v>12200</v>
      </c>
      <c r="T48" s="97" t="b">
        <f t="shared" si="2"/>
        <v>1</v>
      </c>
    </row>
    <row r="49" spans="1:20" x14ac:dyDescent="0.25">
      <c r="A49" s="47" t="s">
        <v>41</v>
      </c>
      <c r="B49" s="3" t="s">
        <v>42</v>
      </c>
      <c r="C49" s="35">
        <f t="shared" ref="C49:R50" si="44">C50</f>
        <v>32200</v>
      </c>
      <c r="D49" s="35">
        <f t="shared" si="44"/>
        <v>0</v>
      </c>
      <c r="E49" s="35">
        <f t="shared" si="44"/>
        <v>32200</v>
      </c>
      <c r="F49" s="35">
        <f t="shared" si="44"/>
        <v>0</v>
      </c>
      <c r="G49" s="35">
        <f t="shared" si="44"/>
        <v>32200</v>
      </c>
      <c r="H49" s="35">
        <f t="shared" si="44"/>
        <v>0</v>
      </c>
      <c r="I49" s="35">
        <f t="shared" si="44"/>
        <v>32200</v>
      </c>
      <c r="J49" s="35">
        <f t="shared" si="44"/>
        <v>0</v>
      </c>
      <c r="K49" s="35">
        <f t="shared" si="44"/>
        <v>32200</v>
      </c>
      <c r="L49" s="35">
        <f t="shared" si="44"/>
        <v>0</v>
      </c>
      <c r="M49" s="35">
        <f t="shared" si="44"/>
        <v>32200</v>
      </c>
      <c r="N49" s="35">
        <f t="shared" si="44"/>
        <v>0</v>
      </c>
      <c r="O49" s="82">
        <f>O50+O52</f>
        <v>32200</v>
      </c>
      <c r="P49" s="82">
        <f>P50+P52</f>
        <v>245</v>
      </c>
      <c r="Q49" s="82">
        <f>Q50+Q52</f>
        <v>32445</v>
      </c>
      <c r="R49" s="82">
        <f>R50+R52</f>
        <v>0</v>
      </c>
      <c r="S49" s="35">
        <f>S50+S52</f>
        <v>32445</v>
      </c>
      <c r="T49" s="97" t="b">
        <f t="shared" si="2"/>
        <v>1</v>
      </c>
    </row>
    <row r="50" spans="1:20" ht="31.5" x14ac:dyDescent="0.25">
      <c r="A50" s="32" t="s">
        <v>43</v>
      </c>
      <c r="B50" s="4" t="s">
        <v>44</v>
      </c>
      <c r="C50" s="36">
        <f t="shared" si="44"/>
        <v>32200</v>
      </c>
      <c r="D50" s="36">
        <f t="shared" si="44"/>
        <v>0</v>
      </c>
      <c r="E50" s="36">
        <f t="shared" si="44"/>
        <v>32200</v>
      </c>
      <c r="F50" s="36">
        <f t="shared" si="44"/>
        <v>0</v>
      </c>
      <c r="G50" s="36">
        <f t="shared" si="44"/>
        <v>32200</v>
      </c>
      <c r="H50" s="36">
        <f t="shared" si="44"/>
        <v>0</v>
      </c>
      <c r="I50" s="36">
        <f t="shared" si="44"/>
        <v>32200</v>
      </c>
      <c r="J50" s="36">
        <f t="shared" si="44"/>
        <v>0</v>
      </c>
      <c r="K50" s="36">
        <f t="shared" si="44"/>
        <v>32200</v>
      </c>
      <c r="L50" s="36">
        <f t="shared" si="44"/>
        <v>0</v>
      </c>
      <c r="M50" s="36">
        <f t="shared" si="44"/>
        <v>32200</v>
      </c>
      <c r="N50" s="36">
        <f t="shared" si="44"/>
        <v>0</v>
      </c>
      <c r="O50" s="83">
        <f t="shared" si="44"/>
        <v>32200</v>
      </c>
      <c r="P50" s="36">
        <f t="shared" si="44"/>
        <v>0</v>
      </c>
      <c r="Q50" s="36">
        <f t="shared" si="44"/>
        <v>32200</v>
      </c>
      <c r="R50" s="36">
        <f t="shared" si="44"/>
        <v>0</v>
      </c>
      <c r="S50" s="36">
        <f t="shared" ref="S50" si="45">S51</f>
        <v>32200</v>
      </c>
      <c r="T50" s="97" t="b">
        <f t="shared" si="2"/>
        <v>1</v>
      </c>
    </row>
    <row r="51" spans="1:20" ht="47.25" x14ac:dyDescent="0.25">
      <c r="A51" s="30" t="s">
        <v>45</v>
      </c>
      <c r="B51" s="7" t="s">
        <v>46</v>
      </c>
      <c r="C51" s="37">
        <v>32200</v>
      </c>
      <c r="D51" s="37">
        <v>0</v>
      </c>
      <c r="E51" s="37">
        <v>32200</v>
      </c>
      <c r="F51" s="37">
        <v>0</v>
      </c>
      <c r="G51" s="37">
        <v>32200</v>
      </c>
      <c r="H51" s="37">
        <v>0</v>
      </c>
      <c r="I51" s="37">
        <v>32200</v>
      </c>
      <c r="J51" s="37">
        <v>0</v>
      </c>
      <c r="K51" s="37">
        <v>32200</v>
      </c>
      <c r="L51" s="37">
        <v>0</v>
      </c>
      <c r="M51" s="37">
        <v>32200</v>
      </c>
      <c r="N51" s="37">
        <v>0</v>
      </c>
      <c r="O51" s="84">
        <v>32200</v>
      </c>
      <c r="P51" s="37">
        <v>0</v>
      </c>
      <c r="Q51" s="37">
        <v>32200</v>
      </c>
      <c r="R51" s="37">
        <v>0</v>
      </c>
      <c r="S51" s="37">
        <v>32200</v>
      </c>
      <c r="T51" s="97" t="b">
        <f t="shared" si="2"/>
        <v>1</v>
      </c>
    </row>
    <row r="52" spans="1:20" ht="31.5" x14ac:dyDescent="0.25">
      <c r="A52" s="32" t="s">
        <v>219</v>
      </c>
      <c r="B52" s="4" t="s">
        <v>213</v>
      </c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83">
        <f>O53</f>
        <v>0</v>
      </c>
      <c r="P52" s="36">
        <f>P53</f>
        <v>245</v>
      </c>
      <c r="Q52" s="36">
        <f>Q53</f>
        <v>245</v>
      </c>
      <c r="R52" s="36">
        <f>R53</f>
        <v>0</v>
      </c>
      <c r="S52" s="36">
        <f>S53</f>
        <v>245</v>
      </c>
      <c r="T52" s="97"/>
    </row>
    <row r="53" spans="1:20" ht="31.5" x14ac:dyDescent="0.25">
      <c r="A53" s="30" t="s">
        <v>220</v>
      </c>
      <c r="B53" s="7" t="s">
        <v>214</v>
      </c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84">
        <v>0</v>
      </c>
      <c r="P53" s="37">
        <v>245</v>
      </c>
      <c r="Q53" s="37">
        <f>O53+P53</f>
        <v>245</v>
      </c>
      <c r="R53" s="37">
        <v>0</v>
      </c>
      <c r="S53" s="37">
        <f>Q53+R53</f>
        <v>245</v>
      </c>
      <c r="T53" s="97"/>
    </row>
    <row r="54" spans="1:20" ht="31.5" x14ac:dyDescent="0.25">
      <c r="A54" s="47" t="s">
        <v>47</v>
      </c>
      <c r="B54" s="3" t="s">
        <v>48</v>
      </c>
      <c r="C54" s="35" t="e">
        <f>C55+#REF!+C69</f>
        <v>#REF!</v>
      </c>
      <c r="D54" s="35" t="e">
        <f>D55+#REF!+D69</f>
        <v>#REF!</v>
      </c>
      <c r="E54" s="35" t="e">
        <f>E55+#REF!+E69</f>
        <v>#REF!</v>
      </c>
      <c r="F54" s="35" t="e">
        <f>F55+#REF!+F69</f>
        <v>#REF!</v>
      </c>
      <c r="G54" s="35" t="e">
        <f>G55+#REF!+G69</f>
        <v>#REF!</v>
      </c>
      <c r="H54" s="35" t="e">
        <f>H55+#REF!+H69</f>
        <v>#REF!</v>
      </c>
      <c r="I54" s="35" t="e">
        <f>I55+#REF!+I69</f>
        <v>#REF!</v>
      </c>
      <c r="J54" s="35" t="e">
        <f>J55+#REF!+J69</f>
        <v>#REF!</v>
      </c>
      <c r="K54" s="35" t="e">
        <f>K55+#REF!+K69</f>
        <v>#REF!</v>
      </c>
      <c r="L54" s="35" t="e">
        <f>L55+#REF!+L69</f>
        <v>#REF!</v>
      </c>
      <c r="M54" s="35" t="e">
        <f>M55+#REF!+M69</f>
        <v>#REF!</v>
      </c>
      <c r="N54" s="35" t="e">
        <f>N55+#REF!+N69</f>
        <v>#REF!</v>
      </c>
      <c r="O54" s="82" t="e">
        <f>O55+#REF!+O69</f>
        <v>#REF!</v>
      </c>
      <c r="P54" s="35" t="e">
        <f>P55+#REF!+P69</f>
        <v>#REF!</v>
      </c>
      <c r="Q54" s="35">
        <f>Q55+Q69</f>
        <v>69009.899999999994</v>
      </c>
      <c r="R54" s="35">
        <f t="shared" ref="R54:S54" si="46">R55+R69</f>
        <v>0</v>
      </c>
      <c r="S54" s="35">
        <f t="shared" si="46"/>
        <v>69009.899999999994</v>
      </c>
      <c r="T54" s="97" t="e">
        <f t="shared" si="2"/>
        <v>#REF!</v>
      </c>
    </row>
    <row r="55" spans="1:20" ht="78.75" x14ac:dyDescent="0.25">
      <c r="A55" s="32" t="s">
        <v>49</v>
      </c>
      <c r="B55" s="4" t="s">
        <v>50</v>
      </c>
      <c r="C55" s="36">
        <f t="shared" ref="C55:E55" si="47">C56+C58</f>
        <v>55254.9</v>
      </c>
      <c r="D55" s="36">
        <f t="shared" si="47"/>
        <v>0</v>
      </c>
      <c r="E55" s="36">
        <f t="shared" si="47"/>
        <v>55254.9</v>
      </c>
      <c r="F55" s="36">
        <f t="shared" ref="F55:G55" si="48">F56+F58</f>
        <v>0</v>
      </c>
      <c r="G55" s="36">
        <f t="shared" si="48"/>
        <v>55254.9</v>
      </c>
      <c r="H55" s="36">
        <f t="shared" ref="H55:I55" si="49">H56+H58</f>
        <v>0</v>
      </c>
      <c r="I55" s="36">
        <f t="shared" si="49"/>
        <v>55254.9</v>
      </c>
      <c r="J55" s="36">
        <f t="shared" ref="J55:K55" si="50">J56+J58</f>
        <v>0</v>
      </c>
      <c r="K55" s="36">
        <f t="shared" si="50"/>
        <v>55254.9</v>
      </c>
      <c r="L55" s="36">
        <f t="shared" ref="L55:M55" si="51">L56+L58</f>
        <v>0</v>
      </c>
      <c r="M55" s="36">
        <f t="shared" si="51"/>
        <v>55254.9</v>
      </c>
      <c r="N55" s="36">
        <f t="shared" ref="N55:O55" si="52">N56+N58</f>
        <v>0</v>
      </c>
      <c r="O55" s="83">
        <f t="shared" si="52"/>
        <v>55254.9</v>
      </c>
      <c r="P55" s="36">
        <f t="shared" ref="P55:Q55" si="53">P56+P58</f>
        <v>0</v>
      </c>
      <c r="Q55" s="36">
        <f t="shared" si="53"/>
        <v>55254.9</v>
      </c>
      <c r="R55" s="36">
        <f t="shared" ref="R55:S55" si="54">R56+R58</f>
        <v>0</v>
      </c>
      <c r="S55" s="36">
        <f t="shared" si="54"/>
        <v>55254.9</v>
      </c>
      <c r="T55" s="97" t="b">
        <f t="shared" si="2"/>
        <v>1</v>
      </c>
    </row>
    <row r="56" spans="1:20" ht="63" x14ac:dyDescent="0.25">
      <c r="A56" s="28" t="s">
        <v>51</v>
      </c>
      <c r="B56" s="9" t="s">
        <v>52</v>
      </c>
      <c r="C56" s="38">
        <f t="shared" ref="C56:S56" si="55">C57</f>
        <v>26810</v>
      </c>
      <c r="D56" s="38">
        <f t="shared" si="55"/>
        <v>0</v>
      </c>
      <c r="E56" s="38">
        <f t="shared" si="55"/>
        <v>26810</v>
      </c>
      <c r="F56" s="38">
        <f t="shared" si="55"/>
        <v>0</v>
      </c>
      <c r="G56" s="38">
        <f t="shared" si="55"/>
        <v>26810</v>
      </c>
      <c r="H56" s="38">
        <f t="shared" si="55"/>
        <v>0</v>
      </c>
      <c r="I56" s="38">
        <f t="shared" si="55"/>
        <v>26810</v>
      </c>
      <c r="J56" s="38">
        <f t="shared" si="55"/>
        <v>0</v>
      </c>
      <c r="K56" s="38">
        <f t="shared" si="55"/>
        <v>26810</v>
      </c>
      <c r="L56" s="38">
        <f t="shared" si="55"/>
        <v>0</v>
      </c>
      <c r="M56" s="38">
        <f t="shared" si="55"/>
        <v>26810</v>
      </c>
      <c r="N56" s="38">
        <f t="shared" si="55"/>
        <v>0</v>
      </c>
      <c r="O56" s="85">
        <f t="shared" si="55"/>
        <v>26810</v>
      </c>
      <c r="P56" s="38">
        <f t="shared" si="55"/>
        <v>0</v>
      </c>
      <c r="Q56" s="38">
        <f t="shared" si="55"/>
        <v>26810</v>
      </c>
      <c r="R56" s="38">
        <f t="shared" si="55"/>
        <v>0</v>
      </c>
      <c r="S56" s="38">
        <f t="shared" si="55"/>
        <v>26810</v>
      </c>
      <c r="T56" s="97" t="b">
        <f t="shared" si="2"/>
        <v>1</v>
      </c>
    </row>
    <row r="57" spans="1:20" ht="78.75" x14ac:dyDescent="0.25">
      <c r="A57" s="39" t="s">
        <v>53</v>
      </c>
      <c r="B57" s="11" t="s">
        <v>54</v>
      </c>
      <c r="C57" s="37">
        <v>26810</v>
      </c>
      <c r="D57" s="37">
        <v>0</v>
      </c>
      <c r="E57" s="37">
        <v>26810</v>
      </c>
      <c r="F57" s="37">
        <v>0</v>
      </c>
      <c r="G57" s="37">
        <v>26810</v>
      </c>
      <c r="H57" s="37">
        <v>0</v>
      </c>
      <c r="I57" s="37">
        <v>26810</v>
      </c>
      <c r="J57" s="37">
        <v>0</v>
      </c>
      <c r="K57" s="37">
        <v>26810</v>
      </c>
      <c r="L57" s="37">
        <v>0</v>
      </c>
      <c r="M57" s="37">
        <v>26810</v>
      </c>
      <c r="N57" s="37">
        <v>0</v>
      </c>
      <c r="O57" s="84">
        <v>26810</v>
      </c>
      <c r="P57" s="37">
        <v>0</v>
      </c>
      <c r="Q57" s="37">
        <v>26810</v>
      </c>
      <c r="R57" s="37">
        <v>0</v>
      </c>
      <c r="S57" s="37">
        <v>26810</v>
      </c>
      <c r="T57" s="97" t="b">
        <f t="shared" si="2"/>
        <v>1</v>
      </c>
    </row>
    <row r="58" spans="1:20" ht="31.5" x14ac:dyDescent="0.25">
      <c r="A58" s="28" t="s">
        <v>55</v>
      </c>
      <c r="B58" s="8" t="s">
        <v>56</v>
      </c>
      <c r="C58" s="38">
        <f t="shared" ref="C58:P58" si="56">C59</f>
        <v>28444.9</v>
      </c>
      <c r="D58" s="38">
        <f t="shared" si="56"/>
        <v>0</v>
      </c>
      <c r="E58" s="38">
        <f t="shared" si="56"/>
        <v>28444.9</v>
      </c>
      <c r="F58" s="38">
        <f t="shared" si="56"/>
        <v>0</v>
      </c>
      <c r="G58" s="38">
        <f t="shared" si="56"/>
        <v>28444.9</v>
      </c>
      <c r="H58" s="38">
        <f t="shared" si="56"/>
        <v>0</v>
      </c>
      <c r="I58" s="38">
        <f t="shared" si="56"/>
        <v>28444.9</v>
      </c>
      <c r="J58" s="38">
        <f t="shared" si="56"/>
        <v>0</v>
      </c>
      <c r="K58" s="38">
        <f t="shared" si="56"/>
        <v>28444.9</v>
      </c>
      <c r="L58" s="38">
        <f t="shared" si="56"/>
        <v>0</v>
      </c>
      <c r="M58" s="38">
        <f t="shared" si="56"/>
        <v>28444.9</v>
      </c>
      <c r="N58" s="38">
        <f t="shared" si="56"/>
        <v>0</v>
      </c>
      <c r="O58" s="85">
        <f t="shared" si="56"/>
        <v>28444.9</v>
      </c>
      <c r="P58" s="38">
        <f t="shared" si="56"/>
        <v>0</v>
      </c>
      <c r="Q58" s="38">
        <f>Q59+Q64</f>
        <v>28444.9</v>
      </c>
      <c r="R58" s="38">
        <f>R59+R64</f>
        <v>0</v>
      </c>
      <c r="S58" s="38">
        <f>S59+S64</f>
        <v>28444.9</v>
      </c>
      <c r="T58" s="97" t="b">
        <f t="shared" si="2"/>
        <v>1</v>
      </c>
    </row>
    <row r="59" spans="1:20" ht="47.25" x14ac:dyDescent="0.25">
      <c r="A59" s="39" t="s">
        <v>57</v>
      </c>
      <c r="B59" s="7" t="s">
        <v>58</v>
      </c>
      <c r="C59" s="37">
        <f t="shared" ref="C59:S59" si="57">C61+C62+C63</f>
        <v>28444.9</v>
      </c>
      <c r="D59" s="37">
        <f t="shared" si="57"/>
        <v>0</v>
      </c>
      <c r="E59" s="37">
        <f t="shared" si="57"/>
        <v>28444.9</v>
      </c>
      <c r="F59" s="37">
        <f t="shared" si="57"/>
        <v>0</v>
      </c>
      <c r="G59" s="37">
        <f t="shared" si="57"/>
        <v>28444.9</v>
      </c>
      <c r="H59" s="37">
        <f t="shared" si="57"/>
        <v>0</v>
      </c>
      <c r="I59" s="37">
        <f t="shared" si="57"/>
        <v>28444.9</v>
      </c>
      <c r="J59" s="37">
        <f t="shared" si="57"/>
        <v>0</v>
      </c>
      <c r="K59" s="37">
        <f t="shared" si="57"/>
        <v>28444.9</v>
      </c>
      <c r="L59" s="37">
        <f t="shared" si="57"/>
        <v>0</v>
      </c>
      <c r="M59" s="37">
        <f t="shared" si="57"/>
        <v>28444.9</v>
      </c>
      <c r="N59" s="37">
        <f t="shared" si="57"/>
        <v>0</v>
      </c>
      <c r="O59" s="84">
        <f t="shared" si="57"/>
        <v>28444.9</v>
      </c>
      <c r="P59" s="37">
        <f t="shared" si="57"/>
        <v>0</v>
      </c>
      <c r="Q59" s="37">
        <f t="shared" si="57"/>
        <v>28444.9</v>
      </c>
      <c r="R59" s="37">
        <f t="shared" si="57"/>
        <v>-28444.9</v>
      </c>
      <c r="S59" s="37">
        <f t="shared" si="57"/>
        <v>0</v>
      </c>
      <c r="T59" s="97" t="b">
        <f t="shared" si="2"/>
        <v>1</v>
      </c>
    </row>
    <row r="60" spans="1:20" x14ac:dyDescent="0.25">
      <c r="A60" s="30"/>
      <c r="B60" s="12" t="s">
        <v>59</v>
      </c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84"/>
      <c r="P60" s="37"/>
      <c r="Q60" s="37"/>
      <c r="R60" s="37"/>
      <c r="S60" s="37"/>
      <c r="T60" s="97" t="b">
        <f t="shared" si="2"/>
        <v>1</v>
      </c>
    </row>
    <row r="61" spans="1:20" ht="47.25" x14ac:dyDescent="0.25">
      <c r="A61" s="39" t="s">
        <v>60</v>
      </c>
      <c r="B61" s="13" t="s">
        <v>61</v>
      </c>
      <c r="C61" s="37">
        <v>20558.7</v>
      </c>
      <c r="D61" s="37">
        <v>0</v>
      </c>
      <c r="E61" s="37">
        <v>20558.7</v>
      </c>
      <c r="F61" s="37">
        <v>0</v>
      </c>
      <c r="G61" s="37">
        <v>20558.7</v>
      </c>
      <c r="H61" s="37">
        <v>0</v>
      </c>
      <c r="I61" s="37">
        <v>20558.7</v>
      </c>
      <c r="J61" s="37">
        <v>0</v>
      </c>
      <c r="K61" s="37">
        <v>20558.7</v>
      </c>
      <c r="L61" s="37">
        <v>0</v>
      </c>
      <c r="M61" s="37">
        <v>20558.7</v>
      </c>
      <c r="N61" s="37">
        <v>0</v>
      </c>
      <c r="O61" s="84">
        <v>20558.7</v>
      </c>
      <c r="P61" s="37">
        <v>0</v>
      </c>
      <c r="Q61" s="37">
        <v>20558.7</v>
      </c>
      <c r="R61" s="37">
        <v>-20558.7</v>
      </c>
      <c r="S61" s="37">
        <f t="shared" ref="S61:S62" si="58">Q61+R61</f>
        <v>0</v>
      </c>
      <c r="T61" s="97" t="b">
        <f t="shared" si="2"/>
        <v>1</v>
      </c>
    </row>
    <row r="62" spans="1:20" ht="47.25" x14ac:dyDescent="0.25">
      <c r="A62" s="39" t="s">
        <v>62</v>
      </c>
      <c r="B62" s="13" t="s">
        <v>63</v>
      </c>
      <c r="C62" s="37">
        <v>5801.8</v>
      </c>
      <c r="D62" s="37">
        <v>0</v>
      </c>
      <c r="E62" s="37">
        <v>5801.8</v>
      </c>
      <c r="F62" s="37">
        <v>0</v>
      </c>
      <c r="G62" s="37">
        <v>5801.8</v>
      </c>
      <c r="H62" s="37">
        <v>0</v>
      </c>
      <c r="I62" s="37">
        <v>5801.8</v>
      </c>
      <c r="J62" s="37">
        <v>0</v>
      </c>
      <c r="K62" s="37">
        <v>5801.8</v>
      </c>
      <c r="L62" s="37">
        <v>0</v>
      </c>
      <c r="M62" s="37">
        <v>5801.8</v>
      </c>
      <c r="N62" s="37">
        <v>0</v>
      </c>
      <c r="O62" s="84">
        <v>5801.8</v>
      </c>
      <c r="P62" s="37">
        <v>0</v>
      </c>
      <c r="Q62" s="37">
        <v>5801.8</v>
      </c>
      <c r="R62" s="37">
        <v>-5801.8</v>
      </c>
      <c r="S62" s="37">
        <f t="shared" si="58"/>
        <v>0</v>
      </c>
      <c r="T62" s="97" t="b">
        <f t="shared" si="2"/>
        <v>1</v>
      </c>
    </row>
    <row r="63" spans="1:20" ht="47.25" x14ac:dyDescent="0.25">
      <c r="A63" s="39" t="s">
        <v>64</v>
      </c>
      <c r="B63" s="13" t="s">
        <v>130</v>
      </c>
      <c r="C63" s="37">
        <v>2084.4</v>
      </c>
      <c r="D63" s="37">
        <v>0</v>
      </c>
      <c r="E63" s="37">
        <v>2084.4</v>
      </c>
      <c r="F63" s="37">
        <v>0</v>
      </c>
      <c r="G63" s="37">
        <v>2084.4</v>
      </c>
      <c r="H63" s="37">
        <v>0</v>
      </c>
      <c r="I63" s="37">
        <v>2084.4</v>
      </c>
      <c r="J63" s="37">
        <v>0</v>
      </c>
      <c r="K63" s="37">
        <v>2084.4</v>
      </c>
      <c r="L63" s="37">
        <v>0</v>
      </c>
      <c r="M63" s="37">
        <v>2084.4</v>
      </c>
      <c r="N63" s="37">
        <v>0</v>
      </c>
      <c r="O63" s="84">
        <v>2084.4</v>
      </c>
      <c r="P63" s="37">
        <v>0</v>
      </c>
      <c r="Q63" s="37">
        <v>2084.4</v>
      </c>
      <c r="R63" s="37">
        <v>-2084.4</v>
      </c>
      <c r="S63" s="37">
        <f>Q63+R63</f>
        <v>0</v>
      </c>
      <c r="T63" s="97" t="b">
        <f t="shared" si="2"/>
        <v>1</v>
      </c>
    </row>
    <row r="64" spans="1:20" ht="47.25" x14ac:dyDescent="0.25">
      <c r="A64" s="39" t="s">
        <v>226</v>
      </c>
      <c r="B64" s="7" t="s">
        <v>58</v>
      </c>
      <c r="C64" s="37">
        <f t="shared" ref="C64:Q64" si="59">C66+C67+C68</f>
        <v>28444.9</v>
      </c>
      <c r="D64" s="37">
        <f t="shared" si="59"/>
        <v>0</v>
      </c>
      <c r="E64" s="37">
        <f t="shared" si="59"/>
        <v>28444.9</v>
      </c>
      <c r="F64" s="37">
        <f t="shared" si="59"/>
        <v>0</v>
      </c>
      <c r="G64" s="37">
        <f t="shared" si="59"/>
        <v>28444.9</v>
      </c>
      <c r="H64" s="37">
        <f t="shared" si="59"/>
        <v>0</v>
      </c>
      <c r="I64" s="37">
        <f t="shared" si="59"/>
        <v>28444.9</v>
      </c>
      <c r="J64" s="37">
        <f t="shared" si="59"/>
        <v>0</v>
      </c>
      <c r="K64" s="37">
        <f t="shared" si="59"/>
        <v>28444.9</v>
      </c>
      <c r="L64" s="37">
        <f t="shared" si="59"/>
        <v>0</v>
      </c>
      <c r="M64" s="37">
        <f t="shared" si="59"/>
        <v>28444.9</v>
      </c>
      <c r="N64" s="37">
        <f t="shared" si="59"/>
        <v>0</v>
      </c>
      <c r="O64" s="84">
        <f t="shared" si="59"/>
        <v>28444.9</v>
      </c>
      <c r="P64" s="37">
        <f t="shared" si="59"/>
        <v>0</v>
      </c>
      <c r="Q64" s="37">
        <f t="shared" si="59"/>
        <v>0</v>
      </c>
      <c r="R64" s="37">
        <f t="shared" ref="R64:S64" si="60">R66+R67+R68</f>
        <v>28444.9</v>
      </c>
      <c r="S64" s="37">
        <f t="shared" si="60"/>
        <v>28444.9</v>
      </c>
      <c r="T64" s="97" t="b">
        <f t="shared" ref="T64:T68" si="61">O64=M64+N64</f>
        <v>1</v>
      </c>
    </row>
    <row r="65" spans="1:20" x14ac:dyDescent="0.25">
      <c r="A65" s="30"/>
      <c r="B65" s="12" t="s">
        <v>59</v>
      </c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84"/>
      <c r="P65" s="37"/>
      <c r="Q65" s="37"/>
      <c r="R65" s="37"/>
      <c r="S65" s="37"/>
      <c r="T65" s="97" t="b">
        <f t="shared" si="61"/>
        <v>1</v>
      </c>
    </row>
    <row r="66" spans="1:20" ht="47.25" x14ac:dyDescent="0.25">
      <c r="A66" s="39" t="s">
        <v>227</v>
      </c>
      <c r="B66" s="13" t="s">
        <v>61</v>
      </c>
      <c r="C66" s="37">
        <v>20558.7</v>
      </c>
      <c r="D66" s="37">
        <v>0</v>
      </c>
      <c r="E66" s="37">
        <v>20558.7</v>
      </c>
      <c r="F66" s="37">
        <v>0</v>
      </c>
      <c r="G66" s="37">
        <v>20558.7</v>
      </c>
      <c r="H66" s="37">
        <v>0</v>
      </c>
      <c r="I66" s="37">
        <v>20558.7</v>
      </c>
      <c r="J66" s="37">
        <v>0</v>
      </c>
      <c r="K66" s="37">
        <v>20558.7</v>
      </c>
      <c r="L66" s="37">
        <v>0</v>
      </c>
      <c r="M66" s="37">
        <v>20558.7</v>
      </c>
      <c r="N66" s="37">
        <v>0</v>
      </c>
      <c r="O66" s="84">
        <v>20558.7</v>
      </c>
      <c r="P66" s="37">
        <v>0</v>
      </c>
      <c r="Q66" s="37">
        <v>0</v>
      </c>
      <c r="R66" s="37">
        <v>20558.7</v>
      </c>
      <c r="S66" s="37">
        <f>Q66+R66</f>
        <v>20558.7</v>
      </c>
      <c r="T66" s="97" t="b">
        <f t="shared" si="61"/>
        <v>1</v>
      </c>
    </row>
    <row r="67" spans="1:20" ht="47.25" x14ac:dyDescent="0.25">
      <c r="A67" s="39" t="s">
        <v>228</v>
      </c>
      <c r="B67" s="13" t="s">
        <v>63</v>
      </c>
      <c r="C67" s="37">
        <v>5801.8</v>
      </c>
      <c r="D67" s="37">
        <v>0</v>
      </c>
      <c r="E67" s="37">
        <v>5801.8</v>
      </c>
      <c r="F67" s="37">
        <v>0</v>
      </c>
      <c r="G67" s="37">
        <v>5801.8</v>
      </c>
      <c r="H67" s="37">
        <v>0</v>
      </c>
      <c r="I67" s="37">
        <v>5801.8</v>
      </c>
      <c r="J67" s="37">
        <v>0</v>
      </c>
      <c r="K67" s="37">
        <v>5801.8</v>
      </c>
      <c r="L67" s="37">
        <v>0</v>
      </c>
      <c r="M67" s="37">
        <v>5801.8</v>
      </c>
      <c r="N67" s="37">
        <v>0</v>
      </c>
      <c r="O67" s="84">
        <v>5801.8</v>
      </c>
      <c r="P67" s="37">
        <v>0</v>
      </c>
      <c r="Q67" s="37">
        <v>0</v>
      </c>
      <c r="R67" s="37">
        <v>5801.8</v>
      </c>
      <c r="S67" s="37">
        <f t="shared" ref="S67:S68" si="62">Q67+R67</f>
        <v>5801.8</v>
      </c>
      <c r="T67" s="97" t="b">
        <f t="shared" si="61"/>
        <v>1</v>
      </c>
    </row>
    <row r="68" spans="1:20" ht="47.25" x14ac:dyDescent="0.25">
      <c r="A68" s="39" t="s">
        <v>229</v>
      </c>
      <c r="B68" s="13" t="s">
        <v>130</v>
      </c>
      <c r="C68" s="37">
        <v>2084.4</v>
      </c>
      <c r="D68" s="37">
        <v>0</v>
      </c>
      <c r="E68" s="37">
        <v>2084.4</v>
      </c>
      <c r="F68" s="37">
        <v>0</v>
      </c>
      <c r="G68" s="37">
        <v>2084.4</v>
      </c>
      <c r="H68" s="37">
        <v>0</v>
      </c>
      <c r="I68" s="37">
        <v>2084.4</v>
      </c>
      <c r="J68" s="37">
        <v>0</v>
      </c>
      <c r="K68" s="37">
        <v>2084.4</v>
      </c>
      <c r="L68" s="37">
        <v>0</v>
      </c>
      <c r="M68" s="37">
        <v>2084.4</v>
      </c>
      <c r="N68" s="37">
        <v>0</v>
      </c>
      <c r="O68" s="84">
        <v>2084.4</v>
      </c>
      <c r="P68" s="37">
        <v>0</v>
      </c>
      <c r="Q68" s="37">
        <v>0</v>
      </c>
      <c r="R68" s="37">
        <v>2084.4</v>
      </c>
      <c r="S68" s="37">
        <f t="shared" si="62"/>
        <v>2084.4</v>
      </c>
      <c r="T68" s="97" t="b">
        <f t="shared" si="61"/>
        <v>1</v>
      </c>
    </row>
    <row r="69" spans="1:20" ht="78.75" x14ac:dyDescent="0.25">
      <c r="A69" s="32" t="s">
        <v>65</v>
      </c>
      <c r="B69" s="4" t="s">
        <v>66</v>
      </c>
      <c r="C69" s="36">
        <f t="shared" ref="C69:R69" si="63">C70</f>
        <v>13755</v>
      </c>
      <c r="D69" s="36">
        <f t="shared" si="63"/>
        <v>0</v>
      </c>
      <c r="E69" s="36">
        <f t="shared" si="63"/>
        <v>13755</v>
      </c>
      <c r="F69" s="36">
        <f t="shared" si="63"/>
        <v>0</v>
      </c>
      <c r="G69" s="36">
        <f t="shared" si="63"/>
        <v>13755</v>
      </c>
      <c r="H69" s="36">
        <f t="shared" si="63"/>
        <v>0</v>
      </c>
      <c r="I69" s="36">
        <f t="shared" si="63"/>
        <v>13755</v>
      </c>
      <c r="J69" s="36">
        <f t="shared" si="63"/>
        <v>0</v>
      </c>
      <c r="K69" s="36">
        <f t="shared" si="63"/>
        <v>13755</v>
      </c>
      <c r="L69" s="36">
        <f t="shared" si="63"/>
        <v>0</v>
      </c>
      <c r="M69" s="36">
        <f t="shared" si="63"/>
        <v>13755</v>
      </c>
      <c r="N69" s="36">
        <f t="shared" si="63"/>
        <v>0</v>
      </c>
      <c r="O69" s="83">
        <f t="shared" si="63"/>
        <v>13755</v>
      </c>
      <c r="P69" s="36">
        <f t="shared" si="63"/>
        <v>0</v>
      </c>
      <c r="Q69" s="36">
        <f t="shared" si="63"/>
        <v>13755</v>
      </c>
      <c r="R69" s="36">
        <f t="shared" si="63"/>
        <v>0</v>
      </c>
      <c r="S69" s="36">
        <f t="shared" ref="S69" si="64">S70</f>
        <v>13755</v>
      </c>
      <c r="T69" s="97" t="b">
        <f t="shared" si="2"/>
        <v>1</v>
      </c>
    </row>
    <row r="70" spans="1:20" ht="67.900000000000006" customHeight="1" x14ac:dyDescent="0.25">
      <c r="A70" s="28" t="s">
        <v>67</v>
      </c>
      <c r="B70" s="8" t="s">
        <v>68</v>
      </c>
      <c r="C70" s="38">
        <f t="shared" ref="C70:P70" si="65">C72</f>
        <v>13755</v>
      </c>
      <c r="D70" s="38">
        <f t="shared" si="65"/>
        <v>0</v>
      </c>
      <c r="E70" s="38">
        <f t="shared" si="65"/>
        <v>13755</v>
      </c>
      <c r="F70" s="38">
        <f t="shared" si="65"/>
        <v>0</v>
      </c>
      <c r="G70" s="38">
        <f t="shared" si="65"/>
        <v>13755</v>
      </c>
      <c r="H70" s="38">
        <f t="shared" si="65"/>
        <v>0</v>
      </c>
      <c r="I70" s="38">
        <f t="shared" si="65"/>
        <v>13755</v>
      </c>
      <c r="J70" s="38">
        <f t="shared" si="65"/>
        <v>0</v>
      </c>
      <c r="K70" s="38">
        <f t="shared" si="65"/>
        <v>13755</v>
      </c>
      <c r="L70" s="38">
        <f t="shared" si="65"/>
        <v>0</v>
      </c>
      <c r="M70" s="38">
        <f t="shared" si="65"/>
        <v>13755</v>
      </c>
      <c r="N70" s="38">
        <f t="shared" si="65"/>
        <v>0</v>
      </c>
      <c r="O70" s="85">
        <f t="shared" si="65"/>
        <v>13755</v>
      </c>
      <c r="P70" s="38">
        <f t="shared" si="65"/>
        <v>0</v>
      </c>
      <c r="Q70" s="38">
        <f>Q72+Q71</f>
        <v>13755</v>
      </c>
      <c r="R70" s="38">
        <f t="shared" ref="R70:S70" si="66">R72+R71</f>
        <v>0</v>
      </c>
      <c r="S70" s="38">
        <f t="shared" si="66"/>
        <v>13755</v>
      </c>
      <c r="T70" s="97" t="b">
        <f t="shared" si="2"/>
        <v>1</v>
      </c>
    </row>
    <row r="71" spans="1:20" ht="78.75" x14ac:dyDescent="0.25">
      <c r="A71" s="39" t="s">
        <v>69</v>
      </c>
      <c r="B71" s="7" t="s">
        <v>70</v>
      </c>
      <c r="C71" s="37">
        <v>13755</v>
      </c>
      <c r="D71" s="37">
        <v>0</v>
      </c>
      <c r="E71" s="37">
        <v>13755</v>
      </c>
      <c r="F71" s="37">
        <v>0</v>
      </c>
      <c r="G71" s="37">
        <v>13755</v>
      </c>
      <c r="H71" s="37">
        <v>0</v>
      </c>
      <c r="I71" s="37">
        <v>13755</v>
      </c>
      <c r="J71" s="37">
        <v>0</v>
      </c>
      <c r="K71" s="37">
        <v>13755</v>
      </c>
      <c r="L71" s="37">
        <v>0</v>
      </c>
      <c r="M71" s="37">
        <v>13755</v>
      </c>
      <c r="N71" s="37">
        <v>0</v>
      </c>
      <c r="O71" s="84">
        <v>13755</v>
      </c>
      <c r="P71" s="37">
        <v>0</v>
      </c>
      <c r="Q71" s="37">
        <v>13755</v>
      </c>
      <c r="R71" s="37">
        <v>-13755</v>
      </c>
      <c r="S71" s="37">
        <f>Q71+R71</f>
        <v>0</v>
      </c>
      <c r="T71" s="97" t="b">
        <f t="shared" ref="T71" si="67">O71=M71+N71</f>
        <v>1</v>
      </c>
    </row>
    <row r="72" spans="1:20" ht="78.75" x14ac:dyDescent="0.25">
      <c r="A72" s="39" t="s">
        <v>230</v>
      </c>
      <c r="B72" s="7" t="s">
        <v>70</v>
      </c>
      <c r="C72" s="37">
        <v>13755</v>
      </c>
      <c r="D72" s="37">
        <v>0</v>
      </c>
      <c r="E72" s="37">
        <v>13755</v>
      </c>
      <c r="F72" s="37">
        <v>0</v>
      </c>
      <c r="G72" s="37">
        <v>13755</v>
      </c>
      <c r="H72" s="37">
        <v>0</v>
      </c>
      <c r="I72" s="37">
        <v>13755</v>
      </c>
      <c r="J72" s="37">
        <v>0</v>
      </c>
      <c r="K72" s="37">
        <v>13755</v>
      </c>
      <c r="L72" s="37">
        <v>0</v>
      </c>
      <c r="M72" s="37">
        <v>13755</v>
      </c>
      <c r="N72" s="37">
        <v>0</v>
      </c>
      <c r="O72" s="84">
        <v>13755</v>
      </c>
      <c r="P72" s="37">
        <v>0</v>
      </c>
      <c r="Q72" s="37">
        <v>0</v>
      </c>
      <c r="R72" s="37">
        <v>13755</v>
      </c>
      <c r="S72" s="37">
        <f>Q72+R72</f>
        <v>13755</v>
      </c>
      <c r="T72" s="97" t="b">
        <f t="shared" si="2"/>
        <v>1</v>
      </c>
    </row>
    <row r="73" spans="1:20" x14ac:dyDescent="0.25">
      <c r="A73" s="47" t="s">
        <v>71</v>
      </c>
      <c r="B73" s="3" t="s">
        <v>72</v>
      </c>
      <c r="C73" s="35">
        <f t="shared" ref="C73:S73" si="68">C74</f>
        <v>128</v>
      </c>
      <c r="D73" s="35">
        <f t="shared" si="68"/>
        <v>0</v>
      </c>
      <c r="E73" s="35">
        <f t="shared" si="68"/>
        <v>128</v>
      </c>
      <c r="F73" s="35">
        <f t="shared" si="68"/>
        <v>0</v>
      </c>
      <c r="G73" s="35">
        <f t="shared" si="68"/>
        <v>128</v>
      </c>
      <c r="H73" s="35">
        <f t="shared" si="68"/>
        <v>0</v>
      </c>
      <c r="I73" s="35">
        <f t="shared" si="68"/>
        <v>128</v>
      </c>
      <c r="J73" s="35">
        <f t="shared" si="68"/>
        <v>0</v>
      </c>
      <c r="K73" s="35">
        <f t="shared" si="68"/>
        <v>128</v>
      </c>
      <c r="L73" s="35">
        <f t="shared" si="68"/>
        <v>0</v>
      </c>
      <c r="M73" s="35">
        <f t="shared" si="68"/>
        <v>128</v>
      </c>
      <c r="N73" s="35">
        <f t="shared" si="68"/>
        <v>0</v>
      </c>
      <c r="O73" s="82">
        <f t="shared" si="68"/>
        <v>128</v>
      </c>
      <c r="P73" s="35">
        <f t="shared" si="68"/>
        <v>0</v>
      </c>
      <c r="Q73" s="35">
        <f t="shared" si="68"/>
        <v>128</v>
      </c>
      <c r="R73" s="35">
        <f t="shared" si="68"/>
        <v>0</v>
      </c>
      <c r="S73" s="35">
        <f t="shared" si="68"/>
        <v>128</v>
      </c>
      <c r="T73" s="97" t="b">
        <f t="shared" si="2"/>
        <v>1</v>
      </c>
    </row>
    <row r="74" spans="1:20" x14ac:dyDescent="0.25">
      <c r="A74" s="32" t="s">
        <v>73</v>
      </c>
      <c r="B74" s="4" t="s">
        <v>74</v>
      </c>
      <c r="C74" s="36">
        <f t="shared" ref="C74:E74" si="69">C75+C76+C77</f>
        <v>128</v>
      </c>
      <c r="D74" s="36">
        <f t="shared" si="69"/>
        <v>0</v>
      </c>
      <c r="E74" s="36">
        <f t="shared" si="69"/>
        <v>128</v>
      </c>
      <c r="F74" s="36">
        <f t="shared" ref="F74:G74" si="70">F75+F76+F77</f>
        <v>0</v>
      </c>
      <c r="G74" s="36">
        <f t="shared" si="70"/>
        <v>128</v>
      </c>
      <c r="H74" s="36">
        <f t="shared" ref="H74:I74" si="71">H75+H76+H77</f>
        <v>0</v>
      </c>
      <c r="I74" s="36">
        <f t="shared" si="71"/>
        <v>128</v>
      </c>
      <c r="J74" s="36">
        <f t="shared" ref="J74:K74" si="72">J75+J76+J77</f>
        <v>0</v>
      </c>
      <c r="K74" s="36">
        <f t="shared" si="72"/>
        <v>128</v>
      </c>
      <c r="L74" s="36">
        <f t="shared" ref="L74:M74" si="73">L75+L76+L77</f>
        <v>0</v>
      </c>
      <c r="M74" s="36">
        <f t="shared" si="73"/>
        <v>128</v>
      </c>
      <c r="N74" s="36">
        <f t="shared" ref="N74:O74" si="74">N75+N76+N77</f>
        <v>0</v>
      </c>
      <c r="O74" s="83">
        <f t="shared" si="74"/>
        <v>128</v>
      </c>
      <c r="P74" s="36">
        <f t="shared" ref="P74:Q74" si="75">P75+P76+P77</f>
        <v>0</v>
      </c>
      <c r="Q74" s="36">
        <f t="shared" si="75"/>
        <v>128</v>
      </c>
      <c r="R74" s="36">
        <f t="shared" ref="R74:S74" si="76">R75+R76+R77</f>
        <v>0</v>
      </c>
      <c r="S74" s="36">
        <f t="shared" si="76"/>
        <v>128</v>
      </c>
      <c r="T74" s="97" t="b">
        <f t="shared" si="2"/>
        <v>1</v>
      </c>
    </row>
    <row r="75" spans="1:20" ht="31.5" x14ac:dyDescent="0.25">
      <c r="A75" s="14" t="s">
        <v>75</v>
      </c>
      <c r="B75" s="8" t="s">
        <v>76</v>
      </c>
      <c r="C75" s="38">
        <v>74</v>
      </c>
      <c r="D75" s="38">
        <v>0</v>
      </c>
      <c r="E75" s="38">
        <v>74</v>
      </c>
      <c r="F75" s="38">
        <v>0</v>
      </c>
      <c r="G75" s="38">
        <v>74</v>
      </c>
      <c r="H75" s="38">
        <v>0</v>
      </c>
      <c r="I75" s="38">
        <v>74</v>
      </c>
      <c r="J75" s="38">
        <v>0</v>
      </c>
      <c r="K75" s="38">
        <v>74</v>
      </c>
      <c r="L75" s="38">
        <v>0</v>
      </c>
      <c r="M75" s="38">
        <v>74</v>
      </c>
      <c r="N75" s="38">
        <v>0</v>
      </c>
      <c r="O75" s="85">
        <v>74</v>
      </c>
      <c r="P75" s="38">
        <v>0</v>
      </c>
      <c r="Q75" s="38">
        <v>74</v>
      </c>
      <c r="R75" s="38">
        <v>0</v>
      </c>
      <c r="S75" s="38">
        <v>74</v>
      </c>
      <c r="T75" s="97" t="b">
        <f t="shared" si="2"/>
        <v>1</v>
      </c>
    </row>
    <row r="76" spans="1:20" ht="18" customHeight="1" x14ac:dyDescent="0.25">
      <c r="A76" s="14" t="s">
        <v>77</v>
      </c>
      <c r="B76" s="8" t="s">
        <v>78</v>
      </c>
      <c r="C76" s="38">
        <v>54</v>
      </c>
      <c r="D76" s="38">
        <v>0</v>
      </c>
      <c r="E76" s="38">
        <v>54</v>
      </c>
      <c r="F76" s="38">
        <v>0</v>
      </c>
      <c r="G76" s="38">
        <v>54</v>
      </c>
      <c r="H76" s="38">
        <v>0</v>
      </c>
      <c r="I76" s="38">
        <v>54</v>
      </c>
      <c r="J76" s="38">
        <v>0</v>
      </c>
      <c r="K76" s="38">
        <v>54</v>
      </c>
      <c r="L76" s="38">
        <v>0</v>
      </c>
      <c r="M76" s="38">
        <v>54</v>
      </c>
      <c r="N76" s="38">
        <v>0</v>
      </c>
      <c r="O76" s="85">
        <v>54</v>
      </c>
      <c r="P76" s="38">
        <v>0</v>
      </c>
      <c r="Q76" s="38">
        <v>54</v>
      </c>
      <c r="R76" s="38">
        <v>0</v>
      </c>
      <c r="S76" s="38">
        <v>54</v>
      </c>
      <c r="T76" s="97" t="b">
        <f t="shared" si="2"/>
        <v>1</v>
      </c>
    </row>
    <row r="77" spans="1:20" ht="18" hidden="1" customHeight="1" outlineLevel="1" x14ac:dyDescent="0.25">
      <c r="A77" s="14" t="s">
        <v>79</v>
      </c>
      <c r="B77" s="8" t="s">
        <v>80</v>
      </c>
      <c r="C77" s="53">
        <f t="shared" ref="C77:S77" si="77">C78</f>
        <v>0</v>
      </c>
      <c r="D77" s="53">
        <f t="shared" si="77"/>
        <v>0</v>
      </c>
      <c r="E77" s="53">
        <f t="shared" si="77"/>
        <v>0</v>
      </c>
      <c r="F77" s="53">
        <f t="shared" si="77"/>
        <v>0</v>
      </c>
      <c r="G77" s="53">
        <f t="shared" si="77"/>
        <v>0</v>
      </c>
      <c r="H77" s="53">
        <f t="shared" si="77"/>
        <v>0</v>
      </c>
      <c r="I77" s="53">
        <f t="shared" si="77"/>
        <v>0</v>
      </c>
      <c r="J77" s="53">
        <f t="shared" si="77"/>
        <v>0</v>
      </c>
      <c r="K77" s="53">
        <f t="shared" si="77"/>
        <v>0</v>
      </c>
      <c r="L77" s="53">
        <f t="shared" si="77"/>
        <v>0</v>
      </c>
      <c r="M77" s="53">
        <f t="shared" si="77"/>
        <v>0</v>
      </c>
      <c r="N77" s="53">
        <f t="shared" si="77"/>
        <v>0</v>
      </c>
      <c r="O77" s="86">
        <f t="shared" si="77"/>
        <v>0</v>
      </c>
      <c r="P77" s="53">
        <f t="shared" si="77"/>
        <v>0</v>
      </c>
      <c r="Q77" s="53">
        <f t="shared" si="77"/>
        <v>0</v>
      </c>
      <c r="R77" s="53">
        <f t="shared" si="77"/>
        <v>0</v>
      </c>
      <c r="S77" s="53">
        <f t="shared" si="77"/>
        <v>0</v>
      </c>
      <c r="T77" s="97" t="b">
        <f t="shared" si="2"/>
        <v>1</v>
      </c>
    </row>
    <row r="78" spans="1:20" ht="18" hidden="1" customHeight="1" outlineLevel="1" x14ac:dyDescent="0.25">
      <c r="A78" s="15" t="s">
        <v>81</v>
      </c>
      <c r="B78" s="7" t="s">
        <v>82</v>
      </c>
      <c r="C78" s="52">
        <v>0</v>
      </c>
      <c r="D78" s="52">
        <v>0</v>
      </c>
      <c r="E78" s="52">
        <v>0</v>
      </c>
      <c r="F78" s="52">
        <v>0</v>
      </c>
      <c r="G78" s="52">
        <v>0</v>
      </c>
      <c r="H78" s="52">
        <v>0</v>
      </c>
      <c r="I78" s="52">
        <v>0</v>
      </c>
      <c r="J78" s="52">
        <v>0</v>
      </c>
      <c r="K78" s="52">
        <v>0</v>
      </c>
      <c r="L78" s="52">
        <v>0</v>
      </c>
      <c r="M78" s="52">
        <v>0</v>
      </c>
      <c r="N78" s="52">
        <v>0</v>
      </c>
      <c r="O78" s="87">
        <v>0</v>
      </c>
      <c r="P78" s="52">
        <v>0</v>
      </c>
      <c r="Q78" s="52">
        <v>0</v>
      </c>
      <c r="R78" s="52">
        <v>0</v>
      </c>
      <c r="S78" s="52">
        <v>0</v>
      </c>
      <c r="T78" s="97" t="b">
        <f t="shared" si="2"/>
        <v>1</v>
      </c>
    </row>
    <row r="79" spans="1:20" s="27" customFormat="1" ht="35.450000000000003" customHeight="1" collapsed="1" x14ac:dyDescent="0.25">
      <c r="A79" s="47" t="s">
        <v>179</v>
      </c>
      <c r="B79" s="34" t="s">
        <v>180</v>
      </c>
      <c r="C79" s="35" t="e">
        <f>C80</f>
        <v>#REF!</v>
      </c>
      <c r="D79" s="35" t="e">
        <f t="shared" ref="D79:S79" si="78">D80</f>
        <v>#REF!</v>
      </c>
      <c r="E79" s="35" t="e">
        <f t="shared" si="78"/>
        <v>#REF!</v>
      </c>
      <c r="F79" s="35" t="e">
        <f t="shared" si="78"/>
        <v>#REF!</v>
      </c>
      <c r="G79" s="35" t="e">
        <f t="shared" si="78"/>
        <v>#REF!</v>
      </c>
      <c r="H79" s="35" t="e">
        <f t="shared" si="78"/>
        <v>#REF!</v>
      </c>
      <c r="I79" s="35" t="e">
        <f t="shared" si="78"/>
        <v>#REF!</v>
      </c>
      <c r="J79" s="35" t="e">
        <f t="shared" si="78"/>
        <v>#REF!</v>
      </c>
      <c r="K79" s="35" t="e">
        <f t="shared" si="78"/>
        <v>#REF!</v>
      </c>
      <c r="L79" s="35" t="e">
        <f t="shared" si="78"/>
        <v>#REF!</v>
      </c>
      <c r="M79" s="35" t="e">
        <f t="shared" si="78"/>
        <v>#REF!</v>
      </c>
      <c r="N79" s="35" t="e">
        <f t="shared" si="78"/>
        <v>#REF!</v>
      </c>
      <c r="O79" s="82" t="e">
        <f t="shared" si="78"/>
        <v>#REF!</v>
      </c>
      <c r="P79" s="35" t="e">
        <f t="shared" si="78"/>
        <v>#REF!</v>
      </c>
      <c r="Q79" s="35">
        <f t="shared" si="78"/>
        <v>15858.6</v>
      </c>
      <c r="R79" s="35">
        <f t="shared" si="78"/>
        <v>0</v>
      </c>
      <c r="S79" s="35">
        <f t="shared" si="78"/>
        <v>15858.6</v>
      </c>
      <c r="T79" s="97" t="e">
        <f t="shared" si="2"/>
        <v>#REF!</v>
      </c>
    </row>
    <row r="80" spans="1:20" s="27" customFormat="1" ht="19.149999999999999" customHeight="1" x14ac:dyDescent="0.25">
      <c r="A80" s="32" t="s">
        <v>181</v>
      </c>
      <c r="B80" s="48" t="s">
        <v>182</v>
      </c>
      <c r="C80" s="36" t="e">
        <f>C81+C84</f>
        <v>#REF!</v>
      </c>
      <c r="D80" s="36" t="e">
        <f t="shared" ref="D80:E80" si="79">D81+D84</f>
        <v>#REF!</v>
      </c>
      <c r="E80" s="36" t="e">
        <f t="shared" si="79"/>
        <v>#REF!</v>
      </c>
      <c r="F80" s="36" t="e">
        <f t="shared" ref="F80:G80" si="80">F81+F84</f>
        <v>#REF!</v>
      </c>
      <c r="G80" s="36" t="e">
        <f t="shared" si="80"/>
        <v>#REF!</v>
      </c>
      <c r="H80" s="36" t="e">
        <f t="shared" ref="H80:I80" si="81">H81+H84</f>
        <v>#REF!</v>
      </c>
      <c r="I80" s="36" t="e">
        <f t="shared" si="81"/>
        <v>#REF!</v>
      </c>
      <c r="J80" s="36" t="e">
        <f t="shared" ref="J80:K80" si="82">J81+J84</f>
        <v>#REF!</v>
      </c>
      <c r="K80" s="36" t="e">
        <f t="shared" si="82"/>
        <v>#REF!</v>
      </c>
      <c r="L80" s="36" t="e">
        <f t="shared" ref="L80:M80" si="83">L81+L84</f>
        <v>#REF!</v>
      </c>
      <c r="M80" s="36" t="e">
        <f t="shared" si="83"/>
        <v>#REF!</v>
      </c>
      <c r="N80" s="36" t="e">
        <f t="shared" ref="N80:O80" si="84">N81+N84</f>
        <v>#REF!</v>
      </c>
      <c r="O80" s="83" t="e">
        <f t="shared" si="84"/>
        <v>#REF!</v>
      </c>
      <c r="P80" s="36" t="e">
        <f t="shared" ref="P80" si="85">P81+P84</f>
        <v>#REF!</v>
      </c>
      <c r="Q80" s="36">
        <f>Q81+Q84</f>
        <v>15858.6</v>
      </c>
      <c r="R80" s="36">
        <f t="shared" ref="R80:S80" si="86">R81+R84</f>
        <v>0</v>
      </c>
      <c r="S80" s="36">
        <f t="shared" si="86"/>
        <v>15858.6</v>
      </c>
      <c r="T80" s="97" t="e">
        <f t="shared" si="2"/>
        <v>#REF!</v>
      </c>
    </row>
    <row r="81" spans="1:20" s="27" customFormat="1" ht="35.450000000000003" customHeight="1" x14ac:dyDescent="0.25">
      <c r="A81" s="28" t="s">
        <v>184</v>
      </c>
      <c r="B81" s="29" t="s">
        <v>183</v>
      </c>
      <c r="C81" s="38">
        <f>C83</f>
        <v>0</v>
      </c>
      <c r="D81" s="38">
        <f t="shared" ref="D81:P81" si="87">D83</f>
        <v>0</v>
      </c>
      <c r="E81" s="38">
        <f t="shared" si="87"/>
        <v>0</v>
      </c>
      <c r="F81" s="38">
        <f t="shared" si="87"/>
        <v>2.6</v>
      </c>
      <c r="G81" s="38">
        <f t="shared" si="87"/>
        <v>2.6</v>
      </c>
      <c r="H81" s="38">
        <f t="shared" si="87"/>
        <v>0</v>
      </c>
      <c r="I81" s="38">
        <f t="shared" si="87"/>
        <v>2.6</v>
      </c>
      <c r="J81" s="38">
        <f t="shared" si="87"/>
        <v>0</v>
      </c>
      <c r="K81" s="38">
        <f t="shared" si="87"/>
        <v>2.6</v>
      </c>
      <c r="L81" s="38">
        <f t="shared" si="87"/>
        <v>0</v>
      </c>
      <c r="M81" s="38">
        <f t="shared" si="87"/>
        <v>2.6</v>
      </c>
      <c r="N81" s="38">
        <f t="shared" si="87"/>
        <v>0</v>
      </c>
      <c r="O81" s="85">
        <f t="shared" si="87"/>
        <v>2.6</v>
      </c>
      <c r="P81" s="38">
        <f t="shared" si="87"/>
        <v>0</v>
      </c>
      <c r="Q81" s="38">
        <f>Q83+Q82</f>
        <v>2.6</v>
      </c>
      <c r="R81" s="38">
        <f t="shared" ref="R81:S81" si="88">R83+R82</f>
        <v>0</v>
      </c>
      <c r="S81" s="38">
        <f t="shared" si="88"/>
        <v>2.6</v>
      </c>
      <c r="T81" s="97" t="b">
        <f t="shared" si="2"/>
        <v>1</v>
      </c>
    </row>
    <row r="82" spans="1:20" s="27" customFormat="1" ht="52.9" customHeight="1" x14ac:dyDescent="0.25">
      <c r="A82" s="30" t="s">
        <v>186</v>
      </c>
      <c r="B82" s="31" t="s">
        <v>185</v>
      </c>
      <c r="C82" s="37">
        <v>0</v>
      </c>
      <c r="D82" s="37">
        <v>0</v>
      </c>
      <c r="E82" s="37">
        <v>0</v>
      </c>
      <c r="F82" s="37">
        <v>2.6</v>
      </c>
      <c r="G82" s="37">
        <f>E82+F82</f>
        <v>2.6</v>
      </c>
      <c r="H82" s="37">
        <v>0</v>
      </c>
      <c r="I82" s="37">
        <f>G82+H82</f>
        <v>2.6</v>
      </c>
      <c r="J82" s="37">
        <v>0</v>
      </c>
      <c r="K82" s="37">
        <f>I82+J82</f>
        <v>2.6</v>
      </c>
      <c r="L82" s="37">
        <v>0</v>
      </c>
      <c r="M82" s="37">
        <f>K82+L82</f>
        <v>2.6</v>
      </c>
      <c r="N82" s="37">
        <v>0</v>
      </c>
      <c r="O82" s="84">
        <f>M82+N82</f>
        <v>2.6</v>
      </c>
      <c r="P82" s="37">
        <v>0</v>
      </c>
      <c r="Q82" s="37">
        <f>O82+P82</f>
        <v>2.6</v>
      </c>
      <c r="R82" s="37">
        <v>-2.6</v>
      </c>
      <c r="S82" s="37">
        <f>Q82+R82</f>
        <v>0</v>
      </c>
      <c r="T82" s="97" t="b">
        <f t="shared" ref="T82" si="89">O82=M82+N82</f>
        <v>1</v>
      </c>
    </row>
    <row r="83" spans="1:20" s="27" customFormat="1" ht="52.9" customHeight="1" x14ac:dyDescent="0.25">
      <c r="A83" s="30" t="s">
        <v>231</v>
      </c>
      <c r="B83" s="31" t="s">
        <v>185</v>
      </c>
      <c r="C83" s="37">
        <v>0</v>
      </c>
      <c r="D83" s="37">
        <v>0</v>
      </c>
      <c r="E83" s="37">
        <v>0</v>
      </c>
      <c r="F83" s="37">
        <v>2.6</v>
      </c>
      <c r="G83" s="37">
        <f>E83+F83</f>
        <v>2.6</v>
      </c>
      <c r="H83" s="37">
        <v>0</v>
      </c>
      <c r="I83" s="37">
        <f>G83+H83</f>
        <v>2.6</v>
      </c>
      <c r="J83" s="37">
        <v>0</v>
      </c>
      <c r="K83" s="37">
        <f>I83+J83</f>
        <v>2.6</v>
      </c>
      <c r="L83" s="37">
        <v>0</v>
      </c>
      <c r="M83" s="37">
        <f>K83+L83</f>
        <v>2.6</v>
      </c>
      <c r="N83" s="37">
        <v>0</v>
      </c>
      <c r="O83" s="84">
        <f>M83+N83</f>
        <v>2.6</v>
      </c>
      <c r="P83" s="37">
        <v>0</v>
      </c>
      <c r="Q83" s="37">
        <v>0</v>
      </c>
      <c r="R83" s="37">
        <v>2.6</v>
      </c>
      <c r="S83" s="37">
        <f>Q83+R83</f>
        <v>2.6</v>
      </c>
      <c r="T83" s="97" t="b">
        <f t="shared" si="2"/>
        <v>1</v>
      </c>
    </row>
    <row r="84" spans="1:20" s="27" customFormat="1" ht="22.15" customHeight="1" x14ac:dyDescent="0.25">
      <c r="A84" s="40" t="s">
        <v>187</v>
      </c>
      <c r="B84" s="40" t="s">
        <v>188</v>
      </c>
      <c r="C84" s="38" t="e">
        <f>C85</f>
        <v>#REF!</v>
      </c>
      <c r="D84" s="38" t="e">
        <f t="shared" ref="D84:S84" si="90">D85</f>
        <v>#REF!</v>
      </c>
      <c r="E84" s="38" t="e">
        <f t="shared" si="90"/>
        <v>#REF!</v>
      </c>
      <c r="F84" s="38" t="e">
        <f t="shared" si="90"/>
        <v>#REF!</v>
      </c>
      <c r="G84" s="38" t="e">
        <f t="shared" si="90"/>
        <v>#REF!</v>
      </c>
      <c r="H84" s="38" t="e">
        <f t="shared" si="90"/>
        <v>#REF!</v>
      </c>
      <c r="I84" s="38" t="e">
        <f t="shared" si="90"/>
        <v>#REF!</v>
      </c>
      <c r="J84" s="38" t="e">
        <f t="shared" si="90"/>
        <v>#REF!</v>
      </c>
      <c r="K84" s="38" t="e">
        <f t="shared" si="90"/>
        <v>#REF!</v>
      </c>
      <c r="L84" s="38" t="e">
        <f t="shared" si="90"/>
        <v>#REF!</v>
      </c>
      <c r="M84" s="38" t="e">
        <f t="shared" si="90"/>
        <v>#REF!</v>
      </c>
      <c r="N84" s="38" t="e">
        <f t="shared" si="90"/>
        <v>#REF!</v>
      </c>
      <c r="O84" s="85" t="e">
        <f t="shared" si="90"/>
        <v>#REF!</v>
      </c>
      <c r="P84" s="38" t="e">
        <f t="shared" si="90"/>
        <v>#REF!</v>
      </c>
      <c r="Q84" s="38">
        <f t="shared" si="90"/>
        <v>15856</v>
      </c>
      <c r="R84" s="38">
        <f t="shared" si="90"/>
        <v>0</v>
      </c>
      <c r="S84" s="38">
        <f t="shared" si="90"/>
        <v>15856</v>
      </c>
      <c r="T84" s="97" t="e">
        <f t="shared" si="2"/>
        <v>#REF!</v>
      </c>
    </row>
    <row r="85" spans="1:20" s="27" customFormat="1" ht="33" customHeight="1" x14ac:dyDescent="0.25">
      <c r="A85" s="40" t="s">
        <v>189</v>
      </c>
      <c r="B85" s="49" t="s">
        <v>190</v>
      </c>
      <c r="C85" s="38" t="e">
        <f>C87+#REF!</f>
        <v>#REF!</v>
      </c>
      <c r="D85" s="38" t="e">
        <f>D87+#REF!</f>
        <v>#REF!</v>
      </c>
      <c r="E85" s="38" t="e">
        <f>E87+#REF!+E88</f>
        <v>#REF!</v>
      </c>
      <c r="F85" s="38" t="e">
        <f>F87+#REF!+F88</f>
        <v>#REF!</v>
      </c>
      <c r="G85" s="38" t="e">
        <f>G87+#REF!+G88</f>
        <v>#REF!</v>
      </c>
      <c r="H85" s="38" t="e">
        <f>H87+#REF!+H88</f>
        <v>#REF!</v>
      </c>
      <c r="I85" s="38" t="e">
        <f>I87+#REF!+I88</f>
        <v>#REF!</v>
      </c>
      <c r="J85" s="38" t="e">
        <f>J87+#REF!+J88</f>
        <v>#REF!</v>
      </c>
      <c r="K85" s="38" t="e">
        <f>K87+#REF!+K88</f>
        <v>#REF!</v>
      </c>
      <c r="L85" s="38" t="e">
        <f>L87+#REF!+L88</f>
        <v>#REF!</v>
      </c>
      <c r="M85" s="38" t="e">
        <f>M87+#REF!+M88</f>
        <v>#REF!</v>
      </c>
      <c r="N85" s="38" t="e">
        <f>N87+#REF!+N88</f>
        <v>#REF!</v>
      </c>
      <c r="O85" s="85" t="e">
        <f>O87+#REF!+O88</f>
        <v>#REF!</v>
      </c>
      <c r="P85" s="38" t="e">
        <f>P87+#REF!+P88</f>
        <v>#REF!</v>
      </c>
      <c r="Q85" s="38">
        <f>Q87+Q88+Q89+Q90</f>
        <v>15856</v>
      </c>
      <c r="R85" s="38">
        <f t="shared" ref="R85:S85" si="91">R87+R88+R89+R90</f>
        <v>0</v>
      </c>
      <c r="S85" s="38">
        <f t="shared" si="91"/>
        <v>15856</v>
      </c>
      <c r="T85" s="97" t="e">
        <f t="shared" si="2"/>
        <v>#REF!</v>
      </c>
    </row>
    <row r="86" spans="1:20" s="27" customFormat="1" ht="18.600000000000001" customHeight="1" x14ac:dyDescent="0.25">
      <c r="A86" s="42"/>
      <c r="B86" s="41" t="s">
        <v>59</v>
      </c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84"/>
      <c r="P86" s="37"/>
      <c r="Q86" s="37"/>
      <c r="R86" s="37"/>
      <c r="S86" s="37"/>
      <c r="T86" s="97" t="b">
        <f t="shared" si="2"/>
        <v>1</v>
      </c>
    </row>
    <row r="87" spans="1:20" s="27" customFormat="1" ht="72.75" customHeight="1" x14ac:dyDescent="0.25">
      <c r="A87" s="39" t="s">
        <v>191</v>
      </c>
      <c r="B87" s="33" t="s">
        <v>192</v>
      </c>
      <c r="C87" s="37">
        <v>0</v>
      </c>
      <c r="D87" s="37">
        <v>0</v>
      </c>
      <c r="E87" s="37">
        <v>0</v>
      </c>
      <c r="F87" s="37">
        <v>4500</v>
      </c>
      <c r="G87" s="37">
        <f>E87+F87</f>
        <v>4500</v>
      </c>
      <c r="H87" s="37">
        <v>0</v>
      </c>
      <c r="I87" s="37">
        <f>G87+H87</f>
        <v>4500</v>
      </c>
      <c r="J87" s="37">
        <v>11300</v>
      </c>
      <c r="K87" s="37">
        <f>I87+J87</f>
        <v>15800</v>
      </c>
      <c r="L87" s="37">
        <v>0</v>
      </c>
      <c r="M87" s="37">
        <f>K87+L87</f>
        <v>15800</v>
      </c>
      <c r="N87" s="37">
        <v>0</v>
      </c>
      <c r="O87" s="84">
        <f>M87+N87</f>
        <v>15800</v>
      </c>
      <c r="P87" s="37">
        <v>0</v>
      </c>
      <c r="Q87" s="37">
        <f>O87+P87</f>
        <v>15800</v>
      </c>
      <c r="R87" s="37">
        <v>-15800</v>
      </c>
      <c r="S87" s="37">
        <f>Q87+R87</f>
        <v>0</v>
      </c>
      <c r="T87" s="97" t="b">
        <f t="shared" si="2"/>
        <v>1</v>
      </c>
    </row>
    <row r="88" spans="1:20" s="27" customFormat="1" ht="52.9" customHeight="1" x14ac:dyDescent="0.25">
      <c r="A88" s="39" t="s">
        <v>201</v>
      </c>
      <c r="B88" s="33" t="s">
        <v>193</v>
      </c>
      <c r="C88" s="37"/>
      <c r="D88" s="37"/>
      <c r="E88" s="37">
        <v>0</v>
      </c>
      <c r="F88" s="37">
        <v>56</v>
      </c>
      <c r="G88" s="37">
        <f>E88+F88</f>
        <v>56</v>
      </c>
      <c r="H88" s="37">
        <v>0</v>
      </c>
      <c r="I88" s="37">
        <f>G88+H88</f>
        <v>56</v>
      </c>
      <c r="J88" s="37">
        <v>0</v>
      </c>
      <c r="K88" s="37">
        <f>I88+J88</f>
        <v>56</v>
      </c>
      <c r="L88" s="37">
        <v>0</v>
      </c>
      <c r="M88" s="37">
        <f>K88+L88</f>
        <v>56</v>
      </c>
      <c r="N88" s="37">
        <v>0</v>
      </c>
      <c r="O88" s="84">
        <f>M88+N88</f>
        <v>56</v>
      </c>
      <c r="P88" s="37">
        <v>0</v>
      </c>
      <c r="Q88" s="37">
        <f>O88+P88</f>
        <v>56</v>
      </c>
      <c r="R88" s="37">
        <v>-56</v>
      </c>
      <c r="S88" s="37">
        <f>Q88+R88</f>
        <v>0</v>
      </c>
      <c r="T88" s="97" t="b">
        <f t="shared" si="2"/>
        <v>1</v>
      </c>
    </row>
    <row r="89" spans="1:20" s="27" customFormat="1" ht="72.75" customHeight="1" x14ac:dyDescent="0.25">
      <c r="A89" s="39" t="s">
        <v>232</v>
      </c>
      <c r="B89" s="33" t="s">
        <v>192</v>
      </c>
      <c r="C89" s="37">
        <v>0</v>
      </c>
      <c r="D89" s="37">
        <v>0</v>
      </c>
      <c r="E89" s="37">
        <v>0</v>
      </c>
      <c r="F89" s="37">
        <v>4500</v>
      </c>
      <c r="G89" s="37">
        <f>E89+F89</f>
        <v>4500</v>
      </c>
      <c r="H89" s="37">
        <v>0</v>
      </c>
      <c r="I89" s="37">
        <f>G89+H89</f>
        <v>4500</v>
      </c>
      <c r="J89" s="37">
        <v>11300</v>
      </c>
      <c r="K89" s="37">
        <f>I89+J89</f>
        <v>15800</v>
      </c>
      <c r="L89" s="37">
        <v>0</v>
      </c>
      <c r="M89" s="37">
        <f>K89+L89</f>
        <v>15800</v>
      </c>
      <c r="N89" s="37">
        <v>0</v>
      </c>
      <c r="O89" s="84">
        <f>M89+N89</f>
        <v>15800</v>
      </c>
      <c r="P89" s="37">
        <v>0</v>
      </c>
      <c r="Q89" s="37">
        <v>0</v>
      </c>
      <c r="R89" s="37">
        <v>15800</v>
      </c>
      <c r="S89" s="37">
        <f>Q89+R89</f>
        <v>15800</v>
      </c>
      <c r="T89" s="97" t="b">
        <f t="shared" ref="T89:T90" si="92">O89=M89+N89</f>
        <v>1</v>
      </c>
    </row>
    <row r="90" spans="1:20" s="27" customFormat="1" ht="52.9" customHeight="1" x14ac:dyDescent="0.25">
      <c r="A90" s="39" t="s">
        <v>233</v>
      </c>
      <c r="B90" s="33" t="s">
        <v>193</v>
      </c>
      <c r="C90" s="37"/>
      <c r="D90" s="37"/>
      <c r="E90" s="37">
        <v>0</v>
      </c>
      <c r="F90" s="37">
        <v>56</v>
      </c>
      <c r="G90" s="37">
        <f>E90+F90</f>
        <v>56</v>
      </c>
      <c r="H90" s="37">
        <v>0</v>
      </c>
      <c r="I90" s="37">
        <f>G90+H90</f>
        <v>56</v>
      </c>
      <c r="J90" s="37">
        <v>0</v>
      </c>
      <c r="K90" s="37">
        <f>I90+J90</f>
        <v>56</v>
      </c>
      <c r="L90" s="37">
        <v>0</v>
      </c>
      <c r="M90" s="37">
        <f>K90+L90</f>
        <v>56</v>
      </c>
      <c r="N90" s="37">
        <v>0</v>
      </c>
      <c r="O90" s="84">
        <f>M90+N90</f>
        <v>56</v>
      </c>
      <c r="P90" s="37">
        <v>0</v>
      </c>
      <c r="Q90" s="37">
        <v>0</v>
      </c>
      <c r="R90" s="37">
        <v>56</v>
      </c>
      <c r="S90" s="37">
        <f>Q90+R90</f>
        <v>56</v>
      </c>
      <c r="T90" s="97" t="b">
        <f t="shared" si="92"/>
        <v>1</v>
      </c>
    </row>
    <row r="91" spans="1:20" ht="16.149999999999999" customHeight="1" x14ac:dyDescent="0.25">
      <c r="A91" s="47" t="s">
        <v>83</v>
      </c>
      <c r="B91" s="3" t="s">
        <v>84</v>
      </c>
      <c r="C91" s="35">
        <f>C96+C92</f>
        <v>6592.2</v>
      </c>
      <c r="D91" s="35">
        <f t="shared" ref="D91" si="93">D96+D92</f>
        <v>0</v>
      </c>
      <c r="E91" s="35">
        <f t="shared" ref="E91:S91" si="94">E96+E92+E101</f>
        <v>6592.2</v>
      </c>
      <c r="F91" s="35">
        <f t="shared" si="94"/>
        <v>8250.1</v>
      </c>
      <c r="G91" s="35">
        <f t="shared" si="94"/>
        <v>14842.3</v>
      </c>
      <c r="H91" s="35">
        <f t="shared" si="94"/>
        <v>14623</v>
      </c>
      <c r="I91" s="35">
        <f t="shared" si="94"/>
        <v>29465.3</v>
      </c>
      <c r="J91" s="35">
        <f t="shared" si="94"/>
        <v>13000</v>
      </c>
      <c r="K91" s="35">
        <f t="shared" si="94"/>
        <v>42465.299999999996</v>
      </c>
      <c r="L91" s="35">
        <f t="shared" si="94"/>
        <v>14733</v>
      </c>
      <c r="M91" s="35">
        <f t="shared" si="94"/>
        <v>57198.299999999996</v>
      </c>
      <c r="N91" s="35">
        <f t="shared" si="94"/>
        <v>0</v>
      </c>
      <c r="O91" s="82">
        <f t="shared" si="94"/>
        <v>57198.299999999996</v>
      </c>
      <c r="P91" s="35">
        <f t="shared" si="94"/>
        <v>30998.7</v>
      </c>
      <c r="Q91" s="35">
        <f t="shared" si="94"/>
        <v>88197</v>
      </c>
      <c r="R91" s="35">
        <f t="shared" si="94"/>
        <v>0</v>
      </c>
      <c r="S91" s="35">
        <f t="shared" si="94"/>
        <v>88197</v>
      </c>
      <c r="T91" s="97" t="b">
        <f t="shared" si="2"/>
        <v>1</v>
      </c>
    </row>
    <row r="92" spans="1:20" ht="31.5" x14ac:dyDescent="0.25">
      <c r="A92" s="77" t="s">
        <v>156</v>
      </c>
      <c r="B92" s="4" t="s">
        <v>159</v>
      </c>
      <c r="C92" s="36">
        <f t="shared" ref="C92:R93" si="95">C93</f>
        <v>0</v>
      </c>
      <c r="D92" s="36">
        <f t="shared" si="95"/>
        <v>0</v>
      </c>
      <c r="E92" s="36">
        <f t="shared" si="95"/>
        <v>0</v>
      </c>
      <c r="F92" s="36">
        <f t="shared" si="95"/>
        <v>7050.1</v>
      </c>
      <c r="G92" s="36">
        <f t="shared" si="95"/>
        <v>7050.1</v>
      </c>
      <c r="H92" s="36">
        <f t="shared" si="95"/>
        <v>12916</v>
      </c>
      <c r="I92" s="36">
        <f t="shared" si="95"/>
        <v>19966.099999999999</v>
      </c>
      <c r="J92" s="36">
        <f t="shared" si="95"/>
        <v>13000</v>
      </c>
      <c r="K92" s="36">
        <f t="shared" si="95"/>
        <v>32966.1</v>
      </c>
      <c r="L92" s="36">
        <f t="shared" si="95"/>
        <v>14724</v>
      </c>
      <c r="M92" s="36">
        <f t="shared" si="95"/>
        <v>47690.1</v>
      </c>
      <c r="N92" s="36">
        <f t="shared" si="95"/>
        <v>0</v>
      </c>
      <c r="O92" s="83">
        <f t="shared" si="95"/>
        <v>47690.1</v>
      </c>
      <c r="P92" s="36">
        <f t="shared" si="95"/>
        <v>28300</v>
      </c>
      <c r="Q92" s="36">
        <f t="shared" si="95"/>
        <v>75990.100000000006</v>
      </c>
      <c r="R92" s="36">
        <f t="shared" si="95"/>
        <v>0</v>
      </c>
      <c r="S92" s="36">
        <f t="shared" ref="S92" si="96">S93</f>
        <v>75990.100000000006</v>
      </c>
      <c r="T92" s="97" t="b">
        <f t="shared" si="2"/>
        <v>1</v>
      </c>
    </row>
    <row r="93" spans="1:20" ht="47.25" x14ac:dyDescent="0.25">
      <c r="A93" s="14" t="s">
        <v>157</v>
      </c>
      <c r="B93" s="8" t="s">
        <v>160</v>
      </c>
      <c r="C93" s="38">
        <f t="shared" si="95"/>
        <v>0</v>
      </c>
      <c r="D93" s="38">
        <f t="shared" si="95"/>
        <v>0</v>
      </c>
      <c r="E93" s="38">
        <f t="shared" si="95"/>
        <v>0</v>
      </c>
      <c r="F93" s="38">
        <f t="shared" si="95"/>
        <v>7050.1</v>
      </c>
      <c r="G93" s="38">
        <f t="shared" si="95"/>
        <v>7050.1</v>
      </c>
      <c r="H93" s="38">
        <f t="shared" si="95"/>
        <v>12916</v>
      </c>
      <c r="I93" s="38">
        <f t="shared" si="95"/>
        <v>19966.099999999999</v>
      </c>
      <c r="J93" s="38">
        <f t="shared" si="95"/>
        <v>13000</v>
      </c>
      <c r="K93" s="38">
        <f t="shared" si="95"/>
        <v>32966.1</v>
      </c>
      <c r="L93" s="38">
        <f t="shared" si="95"/>
        <v>14724</v>
      </c>
      <c r="M93" s="38">
        <f t="shared" si="95"/>
        <v>47690.1</v>
      </c>
      <c r="N93" s="38">
        <f t="shared" si="95"/>
        <v>0</v>
      </c>
      <c r="O93" s="85">
        <f t="shared" si="95"/>
        <v>47690.1</v>
      </c>
      <c r="P93" s="38">
        <f t="shared" si="95"/>
        <v>28300</v>
      </c>
      <c r="Q93" s="38">
        <f>Q94+Q95</f>
        <v>75990.100000000006</v>
      </c>
      <c r="R93" s="38">
        <f t="shared" ref="R93:S93" si="97">R94+R95</f>
        <v>0</v>
      </c>
      <c r="S93" s="38">
        <f t="shared" si="97"/>
        <v>75990.100000000006</v>
      </c>
      <c r="T93" s="97" t="b">
        <f t="shared" ref="T93:T150" si="98">O93=M93+N93</f>
        <v>1</v>
      </c>
    </row>
    <row r="94" spans="1:20" ht="47.25" x14ac:dyDescent="0.25">
      <c r="A94" s="33" t="s">
        <v>158</v>
      </c>
      <c r="B94" s="7" t="s">
        <v>161</v>
      </c>
      <c r="C94" s="37">
        <v>0</v>
      </c>
      <c r="D94" s="37">
        <v>0</v>
      </c>
      <c r="E94" s="37">
        <v>0</v>
      </c>
      <c r="F94" s="37">
        <v>7050.1</v>
      </c>
      <c r="G94" s="37">
        <f>E94+F94</f>
        <v>7050.1</v>
      </c>
      <c r="H94" s="37">
        <v>12916</v>
      </c>
      <c r="I94" s="37">
        <f>G94+H94</f>
        <v>19966.099999999999</v>
      </c>
      <c r="J94" s="37">
        <v>13000</v>
      </c>
      <c r="K94" s="37">
        <f>I94+J94</f>
        <v>32966.1</v>
      </c>
      <c r="L94" s="37">
        <v>14724</v>
      </c>
      <c r="M94" s="37">
        <f>K94+L94</f>
        <v>47690.1</v>
      </c>
      <c r="N94" s="37">
        <v>0</v>
      </c>
      <c r="O94" s="84">
        <f>M94+N94</f>
        <v>47690.1</v>
      </c>
      <c r="P94" s="37">
        <v>28300</v>
      </c>
      <c r="Q94" s="37">
        <f>O94+P94</f>
        <v>75990.100000000006</v>
      </c>
      <c r="R94" s="37">
        <v>-75990.100000000006</v>
      </c>
      <c r="S94" s="37">
        <f>Q94+R94</f>
        <v>0</v>
      </c>
      <c r="T94" s="97" t="b">
        <f t="shared" si="98"/>
        <v>1</v>
      </c>
    </row>
    <row r="95" spans="1:20" ht="47.25" x14ac:dyDescent="0.25">
      <c r="A95" s="33" t="s">
        <v>234</v>
      </c>
      <c r="B95" s="7" t="s">
        <v>161</v>
      </c>
      <c r="C95" s="37">
        <v>0</v>
      </c>
      <c r="D95" s="37">
        <v>0</v>
      </c>
      <c r="E95" s="37">
        <v>0</v>
      </c>
      <c r="F95" s="37">
        <v>7050.1</v>
      </c>
      <c r="G95" s="37">
        <f>E95+F95</f>
        <v>7050.1</v>
      </c>
      <c r="H95" s="37">
        <v>12916</v>
      </c>
      <c r="I95" s="37">
        <f>G95+H95</f>
        <v>19966.099999999999</v>
      </c>
      <c r="J95" s="37">
        <v>13000</v>
      </c>
      <c r="K95" s="37">
        <f>I95+J95</f>
        <v>32966.1</v>
      </c>
      <c r="L95" s="37">
        <v>14724</v>
      </c>
      <c r="M95" s="37">
        <f>K95+L95</f>
        <v>47690.1</v>
      </c>
      <c r="N95" s="37">
        <v>0</v>
      </c>
      <c r="O95" s="84">
        <f>M95+N95</f>
        <v>47690.1</v>
      </c>
      <c r="P95" s="37">
        <v>28300</v>
      </c>
      <c r="Q95" s="37">
        <v>0</v>
      </c>
      <c r="R95" s="37">
        <v>75990.100000000006</v>
      </c>
      <c r="S95" s="37">
        <f>Q95+R95</f>
        <v>75990.100000000006</v>
      </c>
      <c r="T95" s="97" t="b">
        <f t="shared" ref="T95" si="99">O95=M95+N95</f>
        <v>1</v>
      </c>
    </row>
    <row r="96" spans="1:20" ht="78.75" x14ac:dyDescent="0.25">
      <c r="A96" s="77" t="s">
        <v>85</v>
      </c>
      <c r="B96" s="4" t="s">
        <v>86</v>
      </c>
      <c r="C96" s="36">
        <f t="shared" ref="C96:K96" si="100">C97</f>
        <v>6592.2</v>
      </c>
      <c r="D96" s="36">
        <f t="shared" si="100"/>
        <v>0</v>
      </c>
      <c r="E96" s="36">
        <f t="shared" si="100"/>
        <v>6592.2</v>
      </c>
      <c r="F96" s="36">
        <f t="shared" si="100"/>
        <v>0</v>
      </c>
      <c r="G96" s="36">
        <f t="shared" si="100"/>
        <v>6592.2</v>
      </c>
      <c r="H96" s="36">
        <f t="shared" si="100"/>
        <v>0</v>
      </c>
      <c r="I96" s="36">
        <f t="shared" si="100"/>
        <v>6592.2</v>
      </c>
      <c r="J96" s="36">
        <f t="shared" si="100"/>
        <v>0</v>
      </c>
      <c r="K96" s="36">
        <f t="shared" si="100"/>
        <v>6592.2</v>
      </c>
      <c r="L96" s="36">
        <f t="shared" ref="L96:P96" si="101">L97+L98</f>
        <v>9</v>
      </c>
      <c r="M96" s="36">
        <f t="shared" si="101"/>
        <v>6601.2</v>
      </c>
      <c r="N96" s="36">
        <f t="shared" si="101"/>
        <v>0</v>
      </c>
      <c r="O96" s="83">
        <f t="shared" si="101"/>
        <v>6601.2</v>
      </c>
      <c r="P96" s="36">
        <f t="shared" si="101"/>
        <v>0</v>
      </c>
      <c r="Q96" s="36">
        <f>Q97</f>
        <v>6601.2</v>
      </c>
      <c r="R96" s="36">
        <f t="shared" ref="R96:S96" si="102">R97</f>
        <v>0</v>
      </c>
      <c r="S96" s="36">
        <f t="shared" si="102"/>
        <v>6601.2</v>
      </c>
      <c r="T96" s="97" t="b">
        <f t="shared" si="98"/>
        <v>1</v>
      </c>
    </row>
    <row r="97" spans="1:20" ht="82.15" customHeight="1" x14ac:dyDescent="0.25">
      <c r="A97" s="33" t="s">
        <v>87</v>
      </c>
      <c r="B97" s="7" t="s">
        <v>195</v>
      </c>
      <c r="C97" s="37">
        <f t="shared" ref="C97:M97" si="103">C99</f>
        <v>6592.2</v>
      </c>
      <c r="D97" s="37">
        <f t="shared" si="103"/>
        <v>0</v>
      </c>
      <c r="E97" s="37">
        <f t="shared" si="103"/>
        <v>6592.2</v>
      </c>
      <c r="F97" s="37">
        <f t="shared" si="103"/>
        <v>0</v>
      </c>
      <c r="G97" s="37">
        <f t="shared" si="103"/>
        <v>6592.2</v>
      </c>
      <c r="H97" s="37">
        <f t="shared" si="103"/>
        <v>0</v>
      </c>
      <c r="I97" s="37">
        <f t="shared" si="103"/>
        <v>6592.2</v>
      </c>
      <c r="J97" s="37">
        <f t="shared" si="103"/>
        <v>0</v>
      </c>
      <c r="K97" s="37">
        <f t="shared" si="103"/>
        <v>6592.2</v>
      </c>
      <c r="L97" s="37">
        <f t="shared" si="103"/>
        <v>0</v>
      </c>
      <c r="M97" s="37">
        <f t="shared" si="103"/>
        <v>6592.2</v>
      </c>
      <c r="N97" s="37">
        <f t="shared" ref="N97:O97" si="104">N99</f>
        <v>0</v>
      </c>
      <c r="O97" s="84">
        <f t="shared" si="104"/>
        <v>6592.2</v>
      </c>
      <c r="P97" s="37">
        <f t="shared" ref="P97" si="105">P99</f>
        <v>0</v>
      </c>
      <c r="Q97" s="37">
        <f>Q99+Q98+Q100</f>
        <v>6601.2</v>
      </c>
      <c r="R97" s="37">
        <f t="shared" ref="R97:S97" si="106">R99+R98+R100</f>
        <v>0</v>
      </c>
      <c r="S97" s="37">
        <f t="shared" si="106"/>
        <v>6601.2</v>
      </c>
      <c r="T97" s="97" t="b">
        <f t="shared" si="98"/>
        <v>1</v>
      </c>
    </row>
    <row r="98" spans="1:20" ht="82.15" customHeight="1" x14ac:dyDescent="0.25">
      <c r="A98" s="33" t="s">
        <v>210</v>
      </c>
      <c r="B98" s="7" t="s">
        <v>89</v>
      </c>
      <c r="C98" s="37"/>
      <c r="D98" s="37"/>
      <c r="E98" s="37"/>
      <c r="F98" s="37"/>
      <c r="G98" s="37"/>
      <c r="H98" s="37"/>
      <c r="I98" s="37"/>
      <c r="J98" s="37"/>
      <c r="K98" s="37">
        <v>0</v>
      </c>
      <c r="L98" s="37">
        <v>9</v>
      </c>
      <c r="M98" s="37">
        <f>K98+L98</f>
        <v>9</v>
      </c>
      <c r="N98" s="37">
        <v>0</v>
      </c>
      <c r="O98" s="84">
        <f>M98+N98</f>
        <v>9</v>
      </c>
      <c r="P98" s="37">
        <v>0</v>
      </c>
      <c r="Q98" s="37">
        <f>O98+P98</f>
        <v>9</v>
      </c>
      <c r="R98" s="37">
        <v>-9</v>
      </c>
      <c r="S98" s="37">
        <f>Q98+R98</f>
        <v>0</v>
      </c>
      <c r="T98" s="97" t="b">
        <f t="shared" si="98"/>
        <v>1</v>
      </c>
    </row>
    <row r="99" spans="1:20" s="26" customFormat="1" ht="94.5" x14ac:dyDescent="0.25">
      <c r="A99" s="33" t="s">
        <v>88</v>
      </c>
      <c r="B99" s="7" t="s">
        <v>89</v>
      </c>
      <c r="C99" s="37">
        <v>6592.2</v>
      </c>
      <c r="D99" s="37">
        <v>0</v>
      </c>
      <c r="E99" s="37">
        <v>6592.2</v>
      </c>
      <c r="F99" s="37">
        <v>0</v>
      </c>
      <c r="G99" s="37">
        <v>6592.2</v>
      </c>
      <c r="H99" s="37">
        <v>0</v>
      </c>
      <c r="I99" s="37">
        <v>6592.2</v>
      </c>
      <c r="J99" s="37">
        <v>0</v>
      </c>
      <c r="K99" s="37">
        <v>6592.2</v>
      </c>
      <c r="L99" s="37">
        <v>0</v>
      </c>
      <c r="M99" s="37">
        <v>6592.2</v>
      </c>
      <c r="N99" s="37">
        <v>0</v>
      </c>
      <c r="O99" s="84">
        <v>6592.2</v>
      </c>
      <c r="P99" s="37">
        <v>0</v>
      </c>
      <c r="Q99" s="37">
        <v>6592.2</v>
      </c>
      <c r="R99" s="37">
        <v>-6592.2</v>
      </c>
      <c r="S99" s="37">
        <f t="shared" ref="S99" si="107">Q99+R99</f>
        <v>0</v>
      </c>
      <c r="T99" s="97" t="b">
        <f t="shared" si="98"/>
        <v>1</v>
      </c>
    </row>
    <row r="100" spans="1:20" s="26" customFormat="1" ht="94.5" x14ac:dyDescent="0.25">
      <c r="A100" s="33" t="s">
        <v>235</v>
      </c>
      <c r="B100" s="7" t="s">
        <v>89</v>
      </c>
      <c r="C100" s="37">
        <v>6592.2</v>
      </c>
      <c r="D100" s="37">
        <v>0</v>
      </c>
      <c r="E100" s="37">
        <v>6592.2</v>
      </c>
      <c r="F100" s="37">
        <v>0</v>
      </c>
      <c r="G100" s="37">
        <v>6592.2</v>
      </c>
      <c r="H100" s="37">
        <v>0</v>
      </c>
      <c r="I100" s="37">
        <v>6592.2</v>
      </c>
      <c r="J100" s="37">
        <v>0</v>
      </c>
      <c r="K100" s="37">
        <v>6592.2</v>
      </c>
      <c r="L100" s="37">
        <v>0</v>
      </c>
      <c r="M100" s="37">
        <v>6592.2</v>
      </c>
      <c r="N100" s="37">
        <v>0</v>
      </c>
      <c r="O100" s="84">
        <v>6592.2</v>
      </c>
      <c r="P100" s="37">
        <v>0</v>
      </c>
      <c r="Q100" s="37">
        <v>0</v>
      </c>
      <c r="R100" s="37">
        <f>6592.2+9</f>
        <v>6601.2</v>
      </c>
      <c r="S100" s="37">
        <f t="shared" ref="S100" si="108">Q100+R100</f>
        <v>6601.2</v>
      </c>
      <c r="T100" s="97" t="b">
        <f t="shared" si="98"/>
        <v>1</v>
      </c>
    </row>
    <row r="101" spans="1:20" ht="31.5" x14ac:dyDescent="0.25">
      <c r="A101" s="78" t="s">
        <v>202</v>
      </c>
      <c r="B101" s="4" t="s">
        <v>203</v>
      </c>
      <c r="C101" s="37"/>
      <c r="D101" s="37"/>
      <c r="E101" s="37">
        <f>E102</f>
        <v>0</v>
      </c>
      <c r="F101" s="37">
        <f t="shared" ref="F101:S102" si="109">F102</f>
        <v>1200</v>
      </c>
      <c r="G101" s="37">
        <f t="shared" si="109"/>
        <v>1200</v>
      </c>
      <c r="H101" s="37">
        <f t="shared" si="109"/>
        <v>1707</v>
      </c>
      <c r="I101" s="37">
        <f t="shared" si="109"/>
        <v>2907</v>
      </c>
      <c r="J101" s="37">
        <f t="shared" si="109"/>
        <v>0</v>
      </c>
      <c r="K101" s="37">
        <f t="shared" si="109"/>
        <v>2907</v>
      </c>
      <c r="L101" s="37">
        <f t="shared" si="109"/>
        <v>0</v>
      </c>
      <c r="M101" s="37">
        <f t="shared" si="109"/>
        <v>2907</v>
      </c>
      <c r="N101" s="37">
        <f t="shared" si="109"/>
        <v>0</v>
      </c>
      <c r="O101" s="84">
        <f t="shared" si="109"/>
        <v>2907</v>
      </c>
      <c r="P101" s="37">
        <f t="shared" si="109"/>
        <v>2698.7</v>
      </c>
      <c r="Q101" s="37">
        <f t="shared" si="109"/>
        <v>5605.7</v>
      </c>
      <c r="R101" s="37">
        <f t="shared" si="109"/>
        <v>0</v>
      </c>
      <c r="S101" s="37">
        <f t="shared" si="109"/>
        <v>5605.7</v>
      </c>
      <c r="T101" s="97" t="b">
        <f t="shared" si="98"/>
        <v>1</v>
      </c>
    </row>
    <row r="102" spans="1:20" ht="31.5" x14ac:dyDescent="0.25">
      <c r="A102" s="33" t="s">
        <v>204</v>
      </c>
      <c r="B102" s="7" t="s">
        <v>205</v>
      </c>
      <c r="C102" s="37"/>
      <c r="D102" s="37"/>
      <c r="E102" s="37">
        <f>E103</f>
        <v>0</v>
      </c>
      <c r="F102" s="37">
        <f t="shared" si="109"/>
        <v>1200</v>
      </c>
      <c r="G102" s="37">
        <f t="shared" si="109"/>
        <v>1200</v>
      </c>
      <c r="H102" s="37">
        <f t="shared" si="109"/>
        <v>1707</v>
      </c>
      <c r="I102" s="37">
        <f t="shared" si="109"/>
        <v>2907</v>
      </c>
      <c r="J102" s="37">
        <f t="shared" si="109"/>
        <v>0</v>
      </c>
      <c r="K102" s="37">
        <f t="shared" si="109"/>
        <v>2907</v>
      </c>
      <c r="L102" s="37">
        <f t="shared" si="109"/>
        <v>0</v>
      </c>
      <c r="M102" s="37">
        <f t="shared" si="109"/>
        <v>2907</v>
      </c>
      <c r="N102" s="37">
        <f t="shared" si="109"/>
        <v>0</v>
      </c>
      <c r="O102" s="84">
        <f t="shared" si="109"/>
        <v>2907</v>
      </c>
      <c r="P102" s="37">
        <f t="shared" si="109"/>
        <v>2698.7</v>
      </c>
      <c r="Q102" s="37">
        <f t="shared" si="109"/>
        <v>5605.7</v>
      </c>
      <c r="R102" s="37">
        <f t="shared" si="109"/>
        <v>0</v>
      </c>
      <c r="S102" s="37">
        <f t="shared" si="109"/>
        <v>5605.7</v>
      </c>
      <c r="T102" s="97" t="b">
        <f t="shared" si="98"/>
        <v>1</v>
      </c>
    </row>
    <row r="103" spans="1:20" ht="47.25" x14ac:dyDescent="0.25">
      <c r="A103" s="33" t="s">
        <v>206</v>
      </c>
      <c r="B103" s="7" t="s">
        <v>207</v>
      </c>
      <c r="C103" s="37"/>
      <c r="D103" s="37"/>
      <c r="E103" s="37">
        <v>0</v>
      </c>
      <c r="F103" s="37">
        <v>1200</v>
      </c>
      <c r="G103" s="37">
        <f>E103+F103</f>
        <v>1200</v>
      </c>
      <c r="H103" s="37">
        <v>1707</v>
      </c>
      <c r="I103" s="37">
        <f>G103+H103</f>
        <v>2907</v>
      </c>
      <c r="J103" s="37">
        <v>0</v>
      </c>
      <c r="K103" s="37">
        <f>I103+J103</f>
        <v>2907</v>
      </c>
      <c r="L103" s="37">
        <v>0</v>
      </c>
      <c r="M103" s="37">
        <f>K103+L103</f>
        <v>2907</v>
      </c>
      <c r="N103" s="37">
        <v>0</v>
      </c>
      <c r="O103" s="84">
        <f>M103+N103</f>
        <v>2907</v>
      </c>
      <c r="P103" s="37">
        <v>2698.7</v>
      </c>
      <c r="Q103" s="37">
        <f>O103+P103</f>
        <v>5605.7</v>
      </c>
      <c r="R103" s="37">
        <v>0</v>
      </c>
      <c r="S103" s="37">
        <f>Q103+R103</f>
        <v>5605.7</v>
      </c>
      <c r="T103" s="97" t="b">
        <f t="shared" si="98"/>
        <v>1</v>
      </c>
    </row>
    <row r="104" spans="1:20" x14ac:dyDescent="0.25">
      <c r="A104" s="47" t="s">
        <v>141</v>
      </c>
      <c r="B104" s="58" t="s">
        <v>142</v>
      </c>
      <c r="C104" s="37"/>
      <c r="D104" s="37"/>
      <c r="E104" s="37"/>
      <c r="F104" s="37"/>
      <c r="G104" s="37"/>
      <c r="H104" s="37"/>
      <c r="I104" s="61">
        <f t="shared" ref="I104:O104" si="110">I105+I109+I115</f>
        <v>0</v>
      </c>
      <c r="J104" s="61">
        <f t="shared" si="110"/>
        <v>100</v>
      </c>
      <c r="K104" s="61">
        <f t="shared" si="110"/>
        <v>100</v>
      </c>
      <c r="L104" s="61">
        <f t="shared" si="110"/>
        <v>0</v>
      </c>
      <c r="M104" s="61">
        <f t="shared" si="110"/>
        <v>100</v>
      </c>
      <c r="N104" s="61">
        <f t="shared" si="110"/>
        <v>0</v>
      </c>
      <c r="O104" s="88">
        <f t="shared" si="110"/>
        <v>100</v>
      </c>
      <c r="P104" s="61">
        <f t="shared" ref="P104:Q104" si="111">P105+P109+P115</f>
        <v>325.60000000000002</v>
      </c>
      <c r="Q104" s="61">
        <f t="shared" si="111"/>
        <v>425.6</v>
      </c>
      <c r="R104" s="61">
        <f t="shared" ref="R104" si="112">R105+R109+R115</f>
        <v>0</v>
      </c>
      <c r="S104" s="61">
        <f>S105+S109+S115</f>
        <v>425.6</v>
      </c>
      <c r="T104" s="97" t="b">
        <f t="shared" si="98"/>
        <v>1</v>
      </c>
    </row>
    <row r="105" spans="1:20" ht="63" x14ac:dyDescent="0.25">
      <c r="A105" s="77" t="s">
        <v>163</v>
      </c>
      <c r="B105" s="59" t="s">
        <v>164</v>
      </c>
      <c r="C105" s="37"/>
      <c r="D105" s="37"/>
      <c r="E105" s="37"/>
      <c r="F105" s="37"/>
      <c r="G105" s="37"/>
      <c r="H105" s="37"/>
      <c r="I105" s="62">
        <f t="shared" ref="I105:O105" si="113">I106+I107</f>
        <v>0</v>
      </c>
      <c r="J105" s="62">
        <f t="shared" si="113"/>
        <v>50</v>
      </c>
      <c r="K105" s="62">
        <f t="shared" si="113"/>
        <v>50</v>
      </c>
      <c r="L105" s="62">
        <f t="shared" si="113"/>
        <v>0</v>
      </c>
      <c r="M105" s="62">
        <f t="shared" si="113"/>
        <v>50</v>
      </c>
      <c r="N105" s="62">
        <f t="shared" si="113"/>
        <v>0</v>
      </c>
      <c r="O105" s="89">
        <f t="shared" si="113"/>
        <v>50</v>
      </c>
      <c r="P105" s="62">
        <f t="shared" ref="P105" si="114">P106+P107</f>
        <v>0</v>
      </c>
      <c r="Q105" s="62">
        <f>Q106+Q107+Q108</f>
        <v>50</v>
      </c>
      <c r="R105" s="62">
        <f t="shared" ref="R105:S105" si="115">R106+R107+R108</f>
        <v>0</v>
      </c>
      <c r="S105" s="62">
        <f t="shared" si="115"/>
        <v>50</v>
      </c>
      <c r="T105" s="97" t="b">
        <f t="shared" si="98"/>
        <v>1</v>
      </c>
    </row>
    <row r="106" spans="1:20" ht="78.75" x14ac:dyDescent="0.25">
      <c r="A106" s="30" t="s">
        <v>165</v>
      </c>
      <c r="B106" s="60" t="s">
        <v>166</v>
      </c>
      <c r="C106" s="37"/>
      <c r="D106" s="37"/>
      <c r="E106" s="37"/>
      <c r="F106" s="37"/>
      <c r="G106" s="37"/>
      <c r="H106" s="37"/>
      <c r="I106" s="63">
        <v>0</v>
      </c>
      <c r="J106" s="63">
        <v>40</v>
      </c>
      <c r="K106" s="63">
        <f>I106+J106</f>
        <v>40</v>
      </c>
      <c r="L106" s="63">
        <v>0</v>
      </c>
      <c r="M106" s="63">
        <f>K106+L106</f>
        <v>40</v>
      </c>
      <c r="N106" s="63">
        <v>0</v>
      </c>
      <c r="O106" s="90">
        <f>M106+N106</f>
        <v>40</v>
      </c>
      <c r="P106" s="63">
        <v>0</v>
      </c>
      <c r="Q106" s="63">
        <f>O106+P106</f>
        <v>40</v>
      </c>
      <c r="R106" s="63">
        <v>-40</v>
      </c>
      <c r="S106" s="63">
        <f>Q106+R106</f>
        <v>0</v>
      </c>
      <c r="T106" s="97" t="b">
        <f t="shared" si="98"/>
        <v>1</v>
      </c>
    </row>
    <row r="107" spans="1:20" ht="78.75" x14ac:dyDescent="0.25">
      <c r="A107" s="30" t="s">
        <v>167</v>
      </c>
      <c r="B107" s="60" t="s">
        <v>166</v>
      </c>
      <c r="C107" s="37"/>
      <c r="D107" s="37"/>
      <c r="E107" s="37"/>
      <c r="F107" s="37"/>
      <c r="G107" s="37"/>
      <c r="H107" s="37"/>
      <c r="I107" s="63">
        <v>0</v>
      </c>
      <c r="J107" s="63">
        <v>10</v>
      </c>
      <c r="K107" s="63">
        <f>I107+J107</f>
        <v>10</v>
      </c>
      <c r="L107" s="63">
        <v>0</v>
      </c>
      <c r="M107" s="63">
        <f>K107+L107</f>
        <v>10</v>
      </c>
      <c r="N107" s="63">
        <v>0</v>
      </c>
      <c r="O107" s="90">
        <f>M107+N107</f>
        <v>10</v>
      </c>
      <c r="P107" s="63">
        <v>0</v>
      </c>
      <c r="Q107" s="63">
        <f>O107+P107</f>
        <v>10</v>
      </c>
      <c r="R107" s="63">
        <v>-10</v>
      </c>
      <c r="S107" s="63">
        <f>Q107+R107</f>
        <v>0</v>
      </c>
      <c r="T107" s="97" t="b">
        <f t="shared" si="98"/>
        <v>1</v>
      </c>
    </row>
    <row r="108" spans="1:20" ht="78.75" x14ac:dyDescent="0.25">
      <c r="A108" s="30" t="s">
        <v>236</v>
      </c>
      <c r="B108" s="60" t="s">
        <v>166</v>
      </c>
      <c r="C108" s="37"/>
      <c r="D108" s="37"/>
      <c r="E108" s="37"/>
      <c r="F108" s="37"/>
      <c r="G108" s="37"/>
      <c r="H108" s="37"/>
      <c r="I108" s="63">
        <v>0</v>
      </c>
      <c r="J108" s="63">
        <v>10</v>
      </c>
      <c r="K108" s="63">
        <f>I108+J108</f>
        <v>10</v>
      </c>
      <c r="L108" s="63">
        <v>0</v>
      </c>
      <c r="M108" s="63">
        <f>K108+L108</f>
        <v>10</v>
      </c>
      <c r="N108" s="63">
        <v>0</v>
      </c>
      <c r="O108" s="90">
        <f>M108+N108</f>
        <v>10</v>
      </c>
      <c r="P108" s="63">
        <v>0</v>
      </c>
      <c r="Q108" s="63">
        <v>0</v>
      </c>
      <c r="R108" s="63">
        <f>10+40</f>
        <v>50</v>
      </c>
      <c r="S108" s="63">
        <f>Q108+R108</f>
        <v>50</v>
      </c>
      <c r="T108" s="97" t="b">
        <f t="shared" ref="T108" si="116">O108=M108+N108</f>
        <v>1</v>
      </c>
    </row>
    <row r="109" spans="1:20" ht="78.75" x14ac:dyDescent="0.25">
      <c r="A109" s="77" t="s">
        <v>143</v>
      </c>
      <c r="B109" s="44" t="s">
        <v>144</v>
      </c>
      <c r="C109" s="37"/>
      <c r="D109" s="37"/>
      <c r="E109" s="37"/>
      <c r="F109" s="37"/>
      <c r="G109" s="37"/>
      <c r="H109" s="37"/>
      <c r="I109" s="62">
        <f t="shared" ref="I109:S109" si="117">I110</f>
        <v>0</v>
      </c>
      <c r="J109" s="62">
        <f t="shared" si="117"/>
        <v>40</v>
      </c>
      <c r="K109" s="62">
        <f t="shared" si="117"/>
        <v>40</v>
      </c>
      <c r="L109" s="62">
        <f t="shared" si="117"/>
        <v>0</v>
      </c>
      <c r="M109" s="62">
        <f t="shared" si="117"/>
        <v>40</v>
      </c>
      <c r="N109" s="62">
        <f t="shared" si="117"/>
        <v>0</v>
      </c>
      <c r="O109" s="89">
        <f t="shared" si="117"/>
        <v>40</v>
      </c>
      <c r="P109" s="62">
        <f t="shared" si="117"/>
        <v>335.6</v>
      </c>
      <c r="Q109" s="62">
        <f t="shared" si="117"/>
        <v>375.6</v>
      </c>
      <c r="R109" s="62">
        <f t="shared" si="117"/>
        <v>0</v>
      </c>
      <c r="S109" s="62">
        <f t="shared" si="117"/>
        <v>375.6</v>
      </c>
      <c r="T109" s="97" t="b">
        <f t="shared" si="98"/>
        <v>1</v>
      </c>
    </row>
    <row r="110" spans="1:20" ht="78.75" x14ac:dyDescent="0.25">
      <c r="A110" s="28" t="s">
        <v>145</v>
      </c>
      <c r="B110" s="45" t="s">
        <v>146</v>
      </c>
      <c r="C110" s="37"/>
      <c r="D110" s="37"/>
      <c r="E110" s="37"/>
      <c r="F110" s="37"/>
      <c r="G110" s="37"/>
      <c r="H110" s="37"/>
      <c r="I110" s="64">
        <f t="shared" ref="I110:O110" si="118">I112+I113</f>
        <v>0</v>
      </c>
      <c r="J110" s="64">
        <f t="shared" si="118"/>
        <v>40</v>
      </c>
      <c r="K110" s="64">
        <f t="shared" si="118"/>
        <v>40</v>
      </c>
      <c r="L110" s="64">
        <f t="shared" si="118"/>
        <v>0</v>
      </c>
      <c r="M110" s="64">
        <f t="shared" si="118"/>
        <v>40</v>
      </c>
      <c r="N110" s="64">
        <f t="shared" si="118"/>
        <v>0</v>
      </c>
      <c r="O110" s="91">
        <f t="shared" si="118"/>
        <v>40</v>
      </c>
      <c r="P110" s="64">
        <f t="shared" ref="P110" si="119">P112+P113</f>
        <v>335.6</v>
      </c>
      <c r="Q110" s="64">
        <f>Q112+Q113+Q114</f>
        <v>375.6</v>
      </c>
      <c r="R110" s="64">
        <f t="shared" ref="R110:S110" si="120">R112+R113+R114</f>
        <v>0</v>
      </c>
      <c r="S110" s="64">
        <f t="shared" si="120"/>
        <v>375.6</v>
      </c>
      <c r="T110" s="97" t="b">
        <f t="shared" si="98"/>
        <v>1</v>
      </c>
    </row>
    <row r="111" spans="1:20" x14ac:dyDescent="0.25">
      <c r="A111" s="77"/>
      <c r="B111" s="60" t="s">
        <v>59</v>
      </c>
      <c r="C111" s="37"/>
      <c r="D111" s="37"/>
      <c r="E111" s="37"/>
      <c r="F111" s="37"/>
      <c r="G111" s="37"/>
      <c r="H111" s="37"/>
      <c r="I111" s="63"/>
      <c r="J111" s="63"/>
      <c r="K111" s="63"/>
      <c r="L111" s="63"/>
      <c r="M111" s="63"/>
      <c r="N111" s="63"/>
      <c r="O111" s="90"/>
      <c r="P111" s="63"/>
      <c r="Q111" s="63"/>
      <c r="R111" s="63"/>
      <c r="S111" s="63"/>
      <c r="T111" s="97" t="b">
        <f t="shared" si="98"/>
        <v>1</v>
      </c>
    </row>
    <row r="112" spans="1:20" ht="78.75" x14ac:dyDescent="0.25">
      <c r="A112" s="30" t="s">
        <v>162</v>
      </c>
      <c r="B112" s="46" t="s">
        <v>222</v>
      </c>
      <c r="C112" s="37"/>
      <c r="D112" s="37"/>
      <c r="E112" s="37"/>
      <c r="F112" s="37"/>
      <c r="G112" s="37"/>
      <c r="H112" s="37"/>
      <c r="I112" s="65">
        <v>0</v>
      </c>
      <c r="J112" s="65">
        <v>25</v>
      </c>
      <c r="K112" s="63">
        <f t="shared" ref="K112:K113" si="121">I112+J112</f>
        <v>25</v>
      </c>
      <c r="L112" s="65">
        <v>0</v>
      </c>
      <c r="M112" s="63">
        <f t="shared" ref="M112:M113" si="122">K112+L112</f>
        <v>25</v>
      </c>
      <c r="N112" s="65">
        <v>0</v>
      </c>
      <c r="O112" s="90">
        <f t="shared" ref="O112:O113" si="123">M112+N112</f>
        <v>25</v>
      </c>
      <c r="P112" s="65">
        <v>0</v>
      </c>
      <c r="Q112" s="63">
        <f t="shared" ref="Q112:Q113" si="124">O112+P112</f>
        <v>25</v>
      </c>
      <c r="R112" s="65">
        <v>-25</v>
      </c>
      <c r="S112" s="63">
        <f t="shared" ref="S112:S113" si="125">Q112+R112</f>
        <v>0</v>
      </c>
      <c r="T112" s="97" t="b">
        <f t="shared" si="98"/>
        <v>1</v>
      </c>
    </row>
    <row r="113" spans="1:20" ht="78.75" x14ac:dyDescent="0.25">
      <c r="A113" s="30" t="s">
        <v>147</v>
      </c>
      <c r="B113" s="46" t="s">
        <v>222</v>
      </c>
      <c r="C113" s="37"/>
      <c r="D113" s="37"/>
      <c r="E113" s="37"/>
      <c r="F113" s="37"/>
      <c r="G113" s="37"/>
      <c r="H113" s="37"/>
      <c r="I113" s="65">
        <v>0</v>
      </c>
      <c r="J113" s="65">
        <v>15</v>
      </c>
      <c r="K113" s="63">
        <f t="shared" si="121"/>
        <v>15</v>
      </c>
      <c r="L113" s="65">
        <v>0</v>
      </c>
      <c r="M113" s="63">
        <f t="shared" si="122"/>
        <v>15</v>
      </c>
      <c r="N113" s="65">
        <v>0</v>
      </c>
      <c r="O113" s="90">
        <f t="shared" si="123"/>
        <v>15</v>
      </c>
      <c r="P113" s="65">
        <v>335.6</v>
      </c>
      <c r="Q113" s="63">
        <f t="shared" si="124"/>
        <v>350.6</v>
      </c>
      <c r="R113" s="65">
        <v>-350.6</v>
      </c>
      <c r="S113" s="63">
        <f t="shared" si="125"/>
        <v>0</v>
      </c>
      <c r="T113" s="97" t="b">
        <f t="shared" si="98"/>
        <v>1</v>
      </c>
    </row>
    <row r="114" spans="1:20" ht="78.75" x14ac:dyDescent="0.25">
      <c r="A114" s="30" t="s">
        <v>237</v>
      </c>
      <c r="B114" s="46" t="s">
        <v>222</v>
      </c>
      <c r="C114" s="37"/>
      <c r="D114" s="37"/>
      <c r="E114" s="37"/>
      <c r="F114" s="37"/>
      <c r="G114" s="37"/>
      <c r="H114" s="37"/>
      <c r="I114" s="65">
        <v>0</v>
      </c>
      <c r="J114" s="65">
        <v>15</v>
      </c>
      <c r="K114" s="63">
        <f t="shared" ref="K114" si="126">I114+J114</f>
        <v>15</v>
      </c>
      <c r="L114" s="65">
        <v>0</v>
      </c>
      <c r="M114" s="63">
        <f t="shared" ref="M114" si="127">K114+L114</f>
        <v>15</v>
      </c>
      <c r="N114" s="65">
        <v>0</v>
      </c>
      <c r="O114" s="90">
        <f t="shared" ref="O114" si="128">M114+N114</f>
        <v>15</v>
      </c>
      <c r="P114" s="65">
        <v>335.6</v>
      </c>
      <c r="Q114" s="63">
        <v>0</v>
      </c>
      <c r="R114" s="65">
        <f>350.6+25</f>
        <v>375.6</v>
      </c>
      <c r="S114" s="63">
        <f t="shared" ref="S114" si="129">Q114+R114</f>
        <v>375.6</v>
      </c>
      <c r="T114" s="97" t="b">
        <f t="shared" ref="T114" si="130">O114=M114+N114</f>
        <v>1</v>
      </c>
    </row>
    <row r="115" spans="1:20" x14ac:dyDescent="0.25">
      <c r="A115" s="32" t="s">
        <v>178</v>
      </c>
      <c r="B115" s="44" t="s">
        <v>177</v>
      </c>
      <c r="C115" s="37"/>
      <c r="D115" s="37"/>
      <c r="E115" s="37"/>
      <c r="F115" s="37"/>
      <c r="G115" s="37"/>
      <c r="H115" s="37"/>
      <c r="I115" s="62">
        <f t="shared" ref="I115:S116" si="131">I116</f>
        <v>0</v>
      </c>
      <c r="J115" s="62">
        <f t="shared" si="131"/>
        <v>10</v>
      </c>
      <c r="K115" s="62">
        <f t="shared" si="131"/>
        <v>10</v>
      </c>
      <c r="L115" s="62">
        <f t="shared" si="131"/>
        <v>0</v>
      </c>
      <c r="M115" s="62">
        <f t="shared" si="131"/>
        <v>10</v>
      </c>
      <c r="N115" s="62">
        <f t="shared" si="131"/>
        <v>0</v>
      </c>
      <c r="O115" s="89">
        <f t="shared" si="131"/>
        <v>10</v>
      </c>
      <c r="P115" s="62">
        <f t="shared" si="131"/>
        <v>-10</v>
      </c>
      <c r="Q115" s="62">
        <f t="shared" si="131"/>
        <v>0</v>
      </c>
      <c r="R115" s="62">
        <f t="shared" si="131"/>
        <v>0</v>
      </c>
      <c r="S115" s="62">
        <f t="shared" si="131"/>
        <v>0</v>
      </c>
      <c r="T115" s="97" t="b">
        <f t="shared" si="98"/>
        <v>1</v>
      </c>
    </row>
    <row r="116" spans="1:20" ht="31.5" x14ac:dyDescent="0.25">
      <c r="A116" s="28" t="s">
        <v>176</v>
      </c>
      <c r="B116" s="45" t="s">
        <v>175</v>
      </c>
      <c r="C116" s="37"/>
      <c r="D116" s="37"/>
      <c r="E116" s="37"/>
      <c r="F116" s="37"/>
      <c r="G116" s="37"/>
      <c r="H116" s="37"/>
      <c r="I116" s="64">
        <f t="shared" si="131"/>
        <v>0</v>
      </c>
      <c r="J116" s="64">
        <f t="shared" si="131"/>
        <v>10</v>
      </c>
      <c r="K116" s="64">
        <f t="shared" si="131"/>
        <v>10</v>
      </c>
      <c r="L116" s="64">
        <f t="shared" si="131"/>
        <v>0</v>
      </c>
      <c r="M116" s="64">
        <f t="shared" si="131"/>
        <v>10</v>
      </c>
      <c r="N116" s="64">
        <f t="shared" si="131"/>
        <v>0</v>
      </c>
      <c r="O116" s="91">
        <f t="shared" si="131"/>
        <v>10</v>
      </c>
      <c r="P116" s="64">
        <f t="shared" si="131"/>
        <v>-10</v>
      </c>
      <c r="Q116" s="64">
        <f t="shared" si="131"/>
        <v>0</v>
      </c>
      <c r="R116" s="64">
        <f t="shared" si="131"/>
        <v>0</v>
      </c>
      <c r="S116" s="64">
        <f t="shared" si="131"/>
        <v>0</v>
      </c>
      <c r="T116" s="97" t="b">
        <f t="shared" si="98"/>
        <v>1</v>
      </c>
    </row>
    <row r="117" spans="1:20" ht="157.5" x14ac:dyDescent="0.25">
      <c r="A117" s="30" t="s">
        <v>238</v>
      </c>
      <c r="B117" s="46" t="s">
        <v>174</v>
      </c>
      <c r="C117" s="37"/>
      <c r="D117" s="37"/>
      <c r="E117" s="37"/>
      <c r="F117" s="37"/>
      <c r="G117" s="37"/>
      <c r="H117" s="37"/>
      <c r="I117" s="65">
        <v>0</v>
      </c>
      <c r="J117" s="65">
        <v>10</v>
      </c>
      <c r="K117" s="63">
        <f t="shared" ref="K117" si="132">I117+J117</f>
        <v>10</v>
      </c>
      <c r="L117" s="65">
        <v>0</v>
      </c>
      <c r="M117" s="63">
        <f t="shared" ref="M117" si="133">K117+L117</f>
        <v>10</v>
      </c>
      <c r="N117" s="65">
        <v>0</v>
      </c>
      <c r="O117" s="90">
        <f t="shared" ref="O117" si="134">M117+N117</f>
        <v>10</v>
      </c>
      <c r="P117" s="65">
        <v>-10</v>
      </c>
      <c r="Q117" s="63">
        <f t="shared" ref="Q117" si="135">O117+P117</f>
        <v>0</v>
      </c>
      <c r="R117" s="65">
        <v>0</v>
      </c>
      <c r="S117" s="63">
        <f t="shared" ref="S117" si="136">Q117+R117</f>
        <v>0</v>
      </c>
      <c r="T117" s="97" t="b">
        <f t="shared" si="98"/>
        <v>1</v>
      </c>
    </row>
    <row r="118" spans="1:20" x14ac:dyDescent="0.25">
      <c r="A118" s="47" t="s">
        <v>148</v>
      </c>
      <c r="B118" s="16" t="s">
        <v>149</v>
      </c>
      <c r="C118" s="37"/>
      <c r="D118" s="37"/>
      <c r="E118" s="37"/>
      <c r="F118" s="37"/>
      <c r="G118" s="37"/>
      <c r="H118" s="37"/>
      <c r="I118" s="66">
        <f t="shared" ref="I118:S119" si="137">I119</f>
        <v>0</v>
      </c>
      <c r="J118" s="66">
        <f t="shared" si="137"/>
        <v>800</v>
      </c>
      <c r="K118" s="66">
        <f t="shared" si="137"/>
        <v>800</v>
      </c>
      <c r="L118" s="66">
        <f t="shared" si="137"/>
        <v>100</v>
      </c>
      <c r="M118" s="66">
        <f t="shared" si="137"/>
        <v>900</v>
      </c>
      <c r="N118" s="66">
        <f t="shared" si="137"/>
        <v>0</v>
      </c>
      <c r="O118" s="92">
        <f t="shared" si="137"/>
        <v>900</v>
      </c>
      <c r="P118" s="66">
        <f t="shared" si="137"/>
        <v>0</v>
      </c>
      <c r="Q118" s="66">
        <f t="shared" si="137"/>
        <v>900</v>
      </c>
      <c r="R118" s="66">
        <f t="shared" si="137"/>
        <v>0</v>
      </c>
      <c r="S118" s="66">
        <f t="shared" si="137"/>
        <v>900</v>
      </c>
      <c r="T118" s="97" t="b">
        <f t="shared" si="98"/>
        <v>1</v>
      </c>
    </row>
    <row r="119" spans="1:20" x14ac:dyDescent="0.25">
      <c r="A119" s="32" t="s">
        <v>150</v>
      </c>
      <c r="B119" s="24" t="s">
        <v>151</v>
      </c>
      <c r="C119" s="37"/>
      <c r="D119" s="37"/>
      <c r="E119" s="37"/>
      <c r="F119" s="37"/>
      <c r="G119" s="37"/>
      <c r="H119" s="37"/>
      <c r="I119" s="62">
        <f t="shared" si="137"/>
        <v>0</v>
      </c>
      <c r="J119" s="62">
        <f t="shared" si="137"/>
        <v>800</v>
      </c>
      <c r="K119" s="62">
        <f t="shared" si="137"/>
        <v>800</v>
      </c>
      <c r="L119" s="62">
        <f t="shared" si="137"/>
        <v>100</v>
      </c>
      <c r="M119" s="62">
        <f t="shared" si="137"/>
        <v>900</v>
      </c>
      <c r="N119" s="62">
        <f t="shared" si="137"/>
        <v>0</v>
      </c>
      <c r="O119" s="89">
        <f t="shared" si="137"/>
        <v>900</v>
      </c>
      <c r="P119" s="62">
        <f t="shared" si="137"/>
        <v>0</v>
      </c>
      <c r="Q119" s="62">
        <f t="shared" si="137"/>
        <v>900</v>
      </c>
      <c r="R119" s="62">
        <f t="shared" si="137"/>
        <v>0</v>
      </c>
      <c r="S119" s="62">
        <f t="shared" si="137"/>
        <v>900</v>
      </c>
      <c r="T119" s="97" t="b">
        <f t="shared" si="98"/>
        <v>1</v>
      </c>
    </row>
    <row r="120" spans="1:20" ht="31.5" x14ac:dyDescent="0.25">
      <c r="A120" s="28" t="s">
        <v>152</v>
      </c>
      <c r="B120" s="9" t="s">
        <v>153</v>
      </c>
      <c r="C120" s="37"/>
      <c r="D120" s="37"/>
      <c r="E120" s="37"/>
      <c r="F120" s="37"/>
      <c r="G120" s="37"/>
      <c r="H120" s="37"/>
      <c r="I120" s="64">
        <f t="shared" ref="I120:O120" si="138">I122</f>
        <v>0</v>
      </c>
      <c r="J120" s="64">
        <f t="shared" si="138"/>
        <v>800</v>
      </c>
      <c r="K120" s="64">
        <f t="shared" si="138"/>
        <v>800</v>
      </c>
      <c r="L120" s="64">
        <f t="shared" si="138"/>
        <v>100</v>
      </c>
      <c r="M120" s="64">
        <f t="shared" si="138"/>
        <v>900</v>
      </c>
      <c r="N120" s="64">
        <f t="shared" si="138"/>
        <v>0</v>
      </c>
      <c r="O120" s="91">
        <f t="shared" si="138"/>
        <v>900</v>
      </c>
      <c r="P120" s="64">
        <f t="shared" ref="P120" si="139">P122</f>
        <v>0</v>
      </c>
      <c r="Q120" s="64">
        <f>Q122+Q123</f>
        <v>900</v>
      </c>
      <c r="R120" s="64">
        <f t="shared" ref="R120:S120" si="140">R122+R123</f>
        <v>0</v>
      </c>
      <c r="S120" s="64">
        <f t="shared" si="140"/>
        <v>900</v>
      </c>
      <c r="T120" s="97" t="b">
        <f t="shared" si="98"/>
        <v>1</v>
      </c>
    </row>
    <row r="121" spans="1:20" x14ac:dyDescent="0.25">
      <c r="A121" s="30"/>
      <c r="B121" s="12" t="s">
        <v>59</v>
      </c>
      <c r="C121" s="37"/>
      <c r="D121" s="37"/>
      <c r="E121" s="37"/>
      <c r="F121" s="37"/>
      <c r="G121" s="37"/>
      <c r="H121" s="37"/>
      <c r="I121" s="65"/>
      <c r="J121" s="65"/>
      <c r="K121" s="63"/>
      <c r="L121" s="65"/>
      <c r="M121" s="63"/>
      <c r="N121" s="65"/>
      <c r="O121" s="90"/>
      <c r="P121" s="65"/>
      <c r="Q121" s="63"/>
      <c r="R121" s="65"/>
      <c r="S121" s="63"/>
      <c r="T121" s="97" t="b">
        <f t="shared" si="98"/>
        <v>1</v>
      </c>
    </row>
    <row r="122" spans="1:20" ht="31.5" x14ac:dyDescent="0.25">
      <c r="A122" s="30" t="s">
        <v>154</v>
      </c>
      <c r="B122" s="7" t="s">
        <v>155</v>
      </c>
      <c r="C122" s="37"/>
      <c r="D122" s="37"/>
      <c r="E122" s="37"/>
      <c r="F122" s="37"/>
      <c r="G122" s="37"/>
      <c r="H122" s="37"/>
      <c r="I122" s="65">
        <v>0</v>
      </c>
      <c r="J122" s="65">
        <v>800</v>
      </c>
      <c r="K122" s="63">
        <f>I122+J122</f>
        <v>800</v>
      </c>
      <c r="L122" s="65">
        <v>100</v>
      </c>
      <c r="M122" s="63">
        <f>K122+L122</f>
        <v>900</v>
      </c>
      <c r="N122" s="65">
        <v>0</v>
      </c>
      <c r="O122" s="90">
        <f>M122+N122</f>
        <v>900</v>
      </c>
      <c r="P122" s="65">
        <v>0</v>
      </c>
      <c r="Q122" s="63">
        <f>O122+P122</f>
        <v>900</v>
      </c>
      <c r="R122" s="65">
        <v>-900</v>
      </c>
      <c r="S122" s="63">
        <f>Q122+R122</f>
        <v>0</v>
      </c>
      <c r="T122" s="97" t="b">
        <f t="shared" si="98"/>
        <v>1</v>
      </c>
    </row>
    <row r="123" spans="1:20" ht="31.5" x14ac:dyDescent="0.25">
      <c r="A123" s="30" t="s">
        <v>239</v>
      </c>
      <c r="B123" s="7" t="s">
        <v>155</v>
      </c>
      <c r="C123" s="37"/>
      <c r="D123" s="37"/>
      <c r="E123" s="37"/>
      <c r="F123" s="37"/>
      <c r="G123" s="37"/>
      <c r="H123" s="37"/>
      <c r="I123" s="65">
        <v>0</v>
      </c>
      <c r="J123" s="65">
        <v>800</v>
      </c>
      <c r="K123" s="63">
        <f>I123+J123</f>
        <v>800</v>
      </c>
      <c r="L123" s="65">
        <v>100</v>
      </c>
      <c r="M123" s="63">
        <f>K123+L123</f>
        <v>900</v>
      </c>
      <c r="N123" s="65">
        <v>0</v>
      </c>
      <c r="O123" s="90">
        <f>M123+N123</f>
        <v>900</v>
      </c>
      <c r="P123" s="65">
        <v>0</v>
      </c>
      <c r="Q123" s="63">
        <v>0</v>
      </c>
      <c r="R123" s="65">
        <v>900</v>
      </c>
      <c r="S123" s="63">
        <f>Q123+R123</f>
        <v>900</v>
      </c>
      <c r="T123" s="97" t="b">
        <f t="shared" ref="T123" si="141">O123=M123+N123</f>
        <v>1</v>
      </c>
    </row>
    <row r="124" spans="1:20" x14ac:dyDescent="0.25">
      <c r="A124" s="47" t="s">
        <v>90</v>
      </c>
      <c r="B124" s="16" t="s">
        <v>91</v>
      </c>
      <c r="C124" s="35">
        <f t="shared" ref="C124:S124" si="142">C125</f>
        <v>1723819.1</v>
      </c>
      <c r="D124" s="35">
        <f t="shared" si="142"/>
        <v>-46231.3</v>
      </c>
      <c r="E124" s="35">
        <f t="shared" si="142"/>
        <v>1677587.8</v>
      </c>
      <c r="F124" s="35">
        <f t="shared" si="142"/>
        <v>11.6</v>
      </c>
      <c r="G124" s="35">
        <f t="shared" si="142"/>
        <v>1677599.4000000001</v>
      </c>
      <c r="H124" s="35">
        <f t="shared" si="142"/>
        <v>0</v>
      </c>
      <c r="I124" s="35">
        <f t="shared" si="142"/>
        <v>1677599.4000000001</v>
      </c>
      <c r="J124" s="35">
        <f t="shared" si="142"/>
        <v>0</v>
      </c>
      <c r="K124" s="35">
        <f t="shared" si="142"/>
        <v>1677599.4000000001</v>
      </c>
      <c r="L124" s="35">
        <f t="shared" si="142"/>
        <v>0</v>
      </c>
      <c r="M124" s="35">
        <f t="shared" si="142"/>
        <v>1677599.4000000001</v>
      </c>
      <c r="N124" s="35">
        <f t="shared" si="142"/>
        <v>0</v>
      </c>
      <c r="O124" s="82">
        <f t="shared" si="142"/>
        <v>1677599.4000000001</v>
      </c>
      <c r="P124" s="35">
        <f t="shared" si="142"/>
        <v>7993.8</v>
      </c>
      <c r="Q124" s="35">
        <f t="shared" si="142"/>
        <v>1685593.2000000002</v>
      </c>
      <c r="R124" s="35">
        <f t="shared" si="142"/>
        <v>-395567.10000000003</v>
      </c>
      <c r="S124" s="35">
        <f t="shared" si="142"/>
        <v>1290026.1000000001</v>
      </c>
      <c r="T124" s="97" t="b">
        <f t="shared" si="98"/>
        <v>1</v>
      </c>
    </row>
    <row r="125" spans="1:20" ht="31.5" x14ac:dyDescent="0.25">
      <c r="A125" s="28" t="s">
        <v>92</v>
      </c>
      <c r="B125" s="9" t="s">
        <v>93</v>
      </c>
      <c r="C125" s="38">
        <f>C134+C126+C148</f>
        <v>1723819.1</v>
      </c>
      <c r="D125" s="38">
        <f t="shared" ref="D125:E125" si="143">D134+D126+D148</f>
        <v>-46231.3</v>
      </c>
      <c r="E125" s="38">
        <f t="shared" si="143"/>
        <v>1677587.8</v>
      </c>
      <c r="F125" s="38">
        <f t="shared" ref="F125:G125" si="144">F134+F126+F148</f>
        <v>11.6</v>
      </c>
      <c r="G125" s="38">
        <f t="shared" si="144"/>
        <v>1677599.4000000001</v>
      </c>
      <c r="H125" s="38">
        <f t="shared" ref="H125:I125" si="145">H134+H126+H148</f>
        <v>0</v>
      </c>
      <c r="I125" s="38">
        <f t="shared" si="145"/>
        <v>1677599.4000000001</v>
      </c>
      <c r="J125" s="38">
        <f t="shared" ref="J125:K125" si="146">J134+J126+J148</f>
        <v>0</v>
      </c>
      <c r="K125" s="38">
        <f t="shared" si="146"/>
        <v>1677599.4000000001</v>
      </c>
      <c r="L125" s="38">
        <f t="shared" ref="L125:M125" si="147">L134+L126+L148</f>
        <v>0</v>
      </c>
      <c r="M125" s="38">
        <f t="shared" si="147"/>
        <v>1677599.4000000001</v>
      </c>
      <c r="N125" s="38">
        <f t="shared" ref="N125:O125" si="148">N134+N126+N148</f>
        <v>0</v>
      </c>
      <c r="O125" s="85">
        <f t="shared" si="148"/>
        <v>1677599.4000000001</v>
      </c>
      <c r="P125" s="38">
        <f t="shared" ref="P125:Q125" si="149">P134+P126+P148</f>
        <v>7993.8</v>
      </c>
      <c r="Q125" s="38">
        <f t="shared" si="149"/>
        <v>1685593.2000000002</v>
      </c>
      <c r="R125" s="38">
        <f>R126+R134+R148</f>
        <v>-395567.10000000003</v>
      </c>
      <c r="S125" s="38">
        <f t="shared" ref="S125" si="150">S134+S126+S148</f>
        <v>1290026.1000000001</v>
      </c>
      <c r="T125" s="97" t="b">
        <f t="shared" si="98"/>
        <v>1</v>
      </c>
    </row>
    <row r="126" spans="1:20" ht="31.15" customHeight="1" x14ac:dyDescent="0.25">
      <c r="A126" s="47" t="s">
        <v>94</v>
      </c>
      <c r="B126" s="16" t="s">
        <v>95</v>
      </c>
      <c r="C126" s="35">
        <f t="shared" ref="C126:R127" si="151">C127</f>
        <v>918230.8</v>
      </c>
      <c r="D126" s="35">
        <f t="shared" si="151"/>
        <v>-46231.3</v>
      </c>
      <c r="E126" s="35">
        <f t="shared" si="151"/>
        <v>871999.5</v>
      </c>
      <c r="F126" s="35">
        <f t="shared" si="151"/>
        <v>0</v>
      </c>
      <c r="G126" s="35">
        <f t="shared" si="151"/>
        <v>871999.5</v>
      </c>
      <c r="H126" s="35">
        <f t="shared" si="151"/>
        <v>0</v>
      </c>
      <c r="I126" s="35">
        <f t="shared" si="151"/>
        <v>871999.5</v>
      </c>
      <c r="J126" s="35">
        <f t="shared" si="151"/>
        <v>0</v>
      </c>
      <c r="K126" s="35">
        <f t="shared" si="151"/>
        <v>871999.5</v>
      </c>
      <c r="L126" s="35">
        <f t="shared" si="151"/>
        <v>0</v>
      </c>
      <c r="M126" s="35">
        <f t="shared" si="151"/>
        <v>871999.5</v>
      </c>
      <c r="N126" s="35">
        <f t="shared" si="151"/>
        <v>0</v>
      </c>
      <c r="O126" s="82">
        <f t="shared" si="151"/>
        <v>871999.5</v>
      </c>
      <c r="P126" s="35">
        <f t="shared" si="151"/>
        <v>7989.6</v>
      </c>
      <c r="Q126" s="35">
        <f t="shared" si="151"/>
        <v>879989.10000000009</v>
      </c>
      <c r="R126" s="35">
        <f t="shared" si="151"/>
        <v>-129132.60000000003</v>
      </c>
      <c r="S126" s="35">
        <f t="shared" ref="R126:S127" si="152">S127</f>
        <v>750856.5</v>
      </c>
      <c r="T126" s="97" t="b">
        <f t="shared" si="98"/>
        <v>1</v>
      </c>
    </row>
    <row r="127" spans="1:20" x14ac:dyDescent="0.25">
      <c r="A127" s="73" t="s">
        <v>96</v>
      </c>
      <c r="B127" s="3" t="s">
        <v>97</v>
      </c>
      <c r="C127" s="35">
        <f t="shared" si="151"/>
        <v>918230.8</v>
      </c>
      <c r="D127" s="35">
        <f t="shared" si="151"/>
        <v>-46231.3</v>
      </c>
      <c r="E127" s="35">
        <f t="shared" si="151"/>
        <v>871999.5</v>
      </c>
      <c r="F127" s="35">
        <f t="shared" si="151"/>
        <v>0</v>
      </c>
      <c r="G127" s="35">
        <f t="shared" si="151"/>
        <v>871999.5</v>
      </c>
      <c r="H127" s="35">
        <f t="shared" si="151"/>
        <v>0</v>
      </c>
      <c r="I127" s="35">
        <f t="shared" si="151"/>
        <v>871999.5</v>
      </c>
      <c r="J127" s="35">
        <f t="shared" si="151"/>
        <v>0</v>
      </c>
      <c r="K127" s="35">
        <f t="shared" si="151"/>
        <v>871999.5</v>
      </c>
      <c r="L127" s="35">
        <f t="shared" si="151"/>
        <v>0</v>
      </c>
      <c r="M127" s="35">
        <f t="shared" si="151"/>
        <v>871999.5</v>
      </c>
      <c r="N127" s="35">
        <f t="shared" si="151"/>
        <v>0</v>
      </c>
      <c r="O127" s="82">
        <f t="shared" si="151"/>
        <v>871999.5</v>
      </c>
      <c r="P127" s="35">
        <f t="shared" si="151"/>
        <v>7989.6</v>
      </c>
      <c r="Q127" s="35">
        <f t="shared" si="151"/>
        <v>879989.10000000009</v>
      </c>
      <c r="R127" s="35">
        <f t="shared" si="152"/>
        <v>-129132.60000000003</v>
      </c>
      <c r="S127" s="35">
        <f t="shared" si="152"/>
        <v>750856.5</v>
      </c>
      <c r="T127" s="97" t="b">
        <f t="shared" si="98"/>
        <v>1</v>
      </c>
    </row>
    <row r="128" spans="1:20" ht="31.5" x14ac:dyDescent="0.25">
      <c r="A128" s="40" t="s">
        <v>98</v>
      </c>
      <c r="B128" s="8" t="s">
        <v>99</v>
      </c>
      <c r="C128" s="38">
        <f>SUM(C130:C131)</f>
        <v>918230.8</v>
      </c>
      <c r="D128" s="38">
        <f t="shared" ref="D128:E128" si="153">SUM(D130:D131)</f>
        <v>-46231.3</v>
      </c>
      <c r="E128" s="38">
        <f t="shared" si="153"/>
        <v>871999.5</v>
      </c>
      <c r="F128" s="38">
        <f t="shared" ref="F128:G128" si="154">SUM(F130:F131)</f>
        <v>0</v>
      </c>
      <c r="G128" s="38">
        <f t="shared" si="154"/>
        <v>871999.5</v>
      </c>
      <c r="H128" s="38">
        <f t="shared" ref="H128:I128" si="155">SUM(H130:H131)</f>
        <v>0</v>
      </c>
      <c r="I128" s="38">
        <f t="shared" si="155"/>
        <v>871999.5</v>
      </c>
      <c r="J128" s="38">
        <f t="shared" ref="J128:K128" si="156">SUM(J130:J131)</f>
        <v>0</v>
      </c>
      <c r="K128" s="38">
        <f t="shared" si="156"/>
        <v>871999.5</v>
      </c>
      <c r="L128" s="38">
        <f t="shared" ref="L128:M128" si="157">SUM(L130:L131)</f>
        <v>0</v>
      </c>
      <c r="M128" s="38">
        <f t="shared" si="157"/>
        <v>871999.5</v>
      </c>
      <c r="N128" s="38">
        <f t="shared" ref="N128:O128" si="158">SUM(N130:N131)</f>
        <v>0</v>
      </c>
      <c r="O128" s="85">
        <f t="shared" si="158"/>
        <v>871999.5</v>
      </c>
      <c r="P128" s="38">
        <f t="shared" ref="P128" si="159">SUM(P130:P131)</f>
        <v>7989.6</v>
      </c>
      <c r="Q128" s="38">
        <f>SUM(Q130:Q133)</f>
        <v>879989.10000000009</v>
      </c>
      <c r="R128" s="38">
        <f t="shared" ref="R128" si="160">SUM(R130:R133)</f>
        <v>-129132.60000000003</v>
      </c>
      <c r="S128" s="38">
        <f>SUM(S130:S133)</f>
        <v>750856.5</v>
      </c>
      <c r="T128" s="97" t="b">
        <f t="shared" si="98"/>
        <v>1</v>
      </c>
    </row>
    <row r="129" spans="1:20" x14ac:dyDescent="0.25">
      <c r="A129" s="73"/>
      <c r="B129" s="7" t="s">
        <v>59</v>
      </c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84"/>
      <c r="P129" s="37"/>
      <c r="Q129" s="37"/>
      <c r="R129" s="37"/>
      <c r="S129" s="37"/>
      <c r="T129" s="97" t="b">
        <f t="shared" si="98"/>
        <v>1</v>
      </c>
    </row>
    <row r="130" spans="1:20" ht="47.25" x14ac:dyDescent="0.25">
      <c r="A130" s="33" t="s">
        <v>100</v>
      </c>
      <c r="B130" s="31" t="s">
        <v>101</v>
      </c>
      <c r="C130" s="37">
        <v>478343.9</v>
      </c>
      <c r="D130" s="37">
        <v>-46231.3</v>
      </c>
      <c r="E130" s="37">
        <f>C130+D130</f>
        <v>432112.60000000003</v>
      </c>
      <c r="F130" s="37">
        <v>0</v>
      </c>
      <c r="G130" s="37">
        <f>E130+F130</f>
        <v>432112.60000000003</v>
      </c>
      <c r="H130" s="37">
        <v>0</v>
      </c>
      <c r="I130" s="37">
        <f>G130+H130</f>
        <v>432112.60000000003</v>
      </c>
      <c r="J130" s="37">
        <v>0</v>
      </c>
      <c r="K130" s="37">
        <f>I130+J130</f>
        <v>432112.60000000003</v>
      </c>
      <c r="L130" s="37">
        <v>0</v>
      </c>
      <c r="M130" s="37">
        <f>K130+L130</f>
        <v>432112.60000000003</v>
      </c>
      <c r="N130" s="37">
        <v>0</v>
      </c>
      <c r="O130" s="84">
        <f>M130+N130</f>
        <v>432112.60000000003</v>
      </c>
      <c r="P130" s="37">
        <v>7989.6</v>
      </c>
      <c r="Q130" s="37">
        <f>O130+P130</f>
        <v>440102.2</v>
      </c>
      <c r="R130" s="37">
        <v>-440102.2</v>
      </c>
      <c r="S130" s="37">
        <f>Q130+R130</f>
        <v>0</v>
      </c>
      <c r="T130" s="97" t="b">
        <f t="shared" si="98"/>
        <v>1</v>
      </c>
    </row>
    <row r="131" spans="1:20" ht="31.5" x14ac:dyDescent="0.25">
      <c r="A131" s="33" t="s">
        <v>102</v>
      </c>
      <c r="B131" s="31" t="s">
        <v>103</v>
      </c>
      <c r="C131" s="37">
        <v>439886.9</v>
      </c>
      <c r="D131" s="37">
        <v>0</v>
      </c>
      <c r="E131" s="37">
        <v>439886.9</v>
      </c>
      <c r="F131" s="37">
        <v>0</v>
      </c>
      <c r="G131" s="37">
        <v>439886.9</v>
      </c>
      <c r="H131" s="37">
        <v>0</v>
      </c>
      <c r="I131" s="37">
        <v>439886.9</v>
      </c>
      <c r="J131" s="37">
        <v>0</v>
      </c>
      <c r="K131" s="37">
        <v>439886.9</v>
      </c>
      <c r="L131" s="37">
        <v>0</v>
      </c>
      <c r="M131" s="37">
        <v>439886.9</v>
      </c>
      <c r="N131" s="37">
        <v>0</v>
      </c>
      <c r="O131" s="84">
        <v>439886.9</v>
      </c>
      <c r="P131" s="37">
        <v>0</v>
      </c>
      <c r="Q131" s="37">
        <v>439886.9</v>
      </c>
      <c r="R131" s="37">
        <v>-439886.9</v>
      </c>
      <c r="S131" s="37">
        <f t="shared" ref="S131:S133" si="161">Q131+R131</f>
        <v>0</v>
      </c>
      <c r="T131" s="97" t="b">
        <f t="shared" si="98"/>
        <v>1</v>
      </c>
    </row>
    <row r="132" spans="1:20" ht="47.25" x14ac:dyDescent="0.25">
      <c r="A132" s="33" t="s">
        <v>240</v>
      </c>
      <c r="B132" s="31" t="s">
        <v>101</v>
      </c>
      <c r="C132" s="37">
        <v>478343.9</v>
      </c>
      <c r="D132" s="37">
        <v>-46231.3</v>
      </c>
      <c r="E132" s="37">
        <f>C132+D132</f>
        <v>432112.60000000003</v>
      </c>
      <c r="F132" s="37">
        <v>0</v>
      </c>
      <c r="G132" s="37">
        <f>E132+F132</f>
        <v>432112.60000000003</v>
      </c>
      <c r="H132" s="37">
        <v>0</v>
      </c>
      <c r="I132" s="37">
        <f>G132+H132</f>
        <v>432112.60000000003</v>
      </c>
      <c r="J132" s="37">
        <v>0</v>
      </c>
      <c r="K132" s="37">
        <f>I132+J132</f>
        <v>432112.60000000003</v>
      </c>
      <c r="L132" s="37">
        <v>0</v>
      </c>
      <c r="M132" s="37">
        <f>K132+L132</f>
        <v>432112.60000000003</v>
      </c>
      <c r="N132" s="37">
        <v>0</v>
      </c>
      <c r="O132" s="84">
        <f>M132+N132</f>
        <v>432112.60000000003</v>
      </c>
      <c r="P132" s="37">
        <v>7989.6</v>
      </c>
      <c r="Q132" s="37">
        <v>0</v>
      </c>
      <c r="R132" s="37">
        <v>440102.2</v>
      </c>
      <c r="S132" s="37">
        <f t="shared" si="161"/>
        <v>440102.2</v>
      </c>
      <c r="T132" s="97" t="b">
        <f t="shared" ref="T132:T133" si="162">O132=M132+N132</f>
        <v>1</v>
      </c>
    </row>
    <row r="133" spans="1:20" ht="31.5" x14ac:dyDescent="0.25">
      <c r="A133" s="33" t="s">
        <v>241</v>
      </c>
      <c r="B133" s="31" t="s">
        <v>103</v>
      </c>
      <c r="C133" s="37">
        <v>439886.9</v>
      </c>
      <c r="D133" s="37">
        <v>0</v>
      </c>
      <c r="E133" s="37">
        <v>439886.9</v>
      </c>
      <c r="F133" s="37">
        <v>0</v>
      </c>
      <c r="G133" s="37">
        <v>439886.9</v>
      </c>
      <c r="H133" s="37">
        <v>0</v>
      </c>
      <c r="I133" s="37">
        <v>439886.9</v>
      </c>
      <c r="J133" s="37">
        <v>0</v>
      </c>
      <c r="K133" s="37">
        <v>439886.9</v>
      </c>
      <c r="L133" s="37">
        <v>0</v>
      </c>
      <c r="M133" s="37">
        <v>439886.9</v>
      </c>
      <c r="N133" s="37">
        <v>0</v>
      </c>
      <c r="O133" s="84">
        <v>439886.9</v>
      </c>
      <c r="P133" s="37">
        <v>0</v>
      </c>
      <c r="Q133" s="37">
        <v>0</v>
      </c>
      <c r="R133" s="37">
        <f>439886.9-129132.6</f>
        <v>310754.30000000005</v>
      </c>
      <c r="S133" s="37">
        <f t="shared" si="161"/>
        <v>310754.30000000005</v>
      </c>
      <c r="T133" s="97" t="b">
        <f t="shared" si="162"/>
        <v>1</v>
      </c>
    </row>
    <row r="134" spans="1:20" x14ac:dyDescent="0.25">
      <c r="A134" s="47" t="s">
        <v>104</v>
      </c>
      <c r="B134" s="16" t="s">
        <v>105</v>
      </c>
      <c r="C134" s="35">
        <f t="shared" ref="C134:E134" si="163">C135+C142+C145</f>
        <v>805588.3</v>
      </c>
      <c r="D134" s="35">
        <f t="shared" si="163"/>
        <v>0</v>
      </c>
      <c r="E134" s="35">
        <f t="shared" si="163"/>
        <v>805588.3</v>
      </c>
      <c r="F134" s="35">
        <f t="shared" ref="F134:G134" si="164">F135+F142+F145</f>
        <v>0</v>
      </c>
      <c r="G134" s="35">
        <f t="shared" si="164"/>
        <v>805588.3</v>
      </c>
      <c r="H134" s="35">
        <f t="shared" ref="H134:I134" si="165">H135+H142+H145</f>
        <v>0</v>
      </c>
      <c r="I134" s="35">
        <f t="shared" si="165"/>
        <v>805588.3</v>
      </c>
      <c r="J134" s="35">
        <f t="shared" ref="J134:K134" si="166">J135+J142+J145</f>
        <v>0</v>
      </c>
      <c r="K134" s="35">
        <f t="shared" si="166"/>
        <v>805588.3</v>
      </c>
      <c r="L134" s="35">
        <f t="shared" ref="L134:M134" si="167">L135+L142+L145</f>
        <v>0</v>
      </c>
      <c r="M134" s="35">
        <f t="shared" si="167"/>
        <v>805588.3</v>
      </c>
      <c r="N134" s="35">
        <f t="shared" ref="N134:O134" si="168">N135+N142+N145</f>
        <v>0</v>
      </c>
      <c r="O134" s="82">
        <f t="shared" si="168"/>
        <v>805588.3</v>
      </c>
      <c r="P134" s="35">
        <f t="shared" ref="P134:Q134" si="169">P135+P142+P145</f>
        <v>4.2</v>
      </c>
      <c r="Q134" s="35">
        <f t="shared" si="169"/>
        <v>805592.5</v>
      </c>
      <c r="R134" s="35">
        <f t="shared" ref="R134:S134" si="170">R135+R142+R145</f>
        <v>-266434.5</v>
      </c>
      <c r="S134" s="35">
        <f t="shared" si="170"/>
        <v>539158</v>
      </c>
      <c r="T134" s="97" t="b">
        <f t="shared" si="98"/>
        <v>1</v>
      </c>
    </row>
    <row r="135" spans="1:20" ht="31.5" x14ac:dyDescent="0.25">
      <c r="A135" s="17" t="s">
        <v>106</v>
      </c>
      <c r="B135" s="3" t="s">
        <v>107</v>
      </c>
      <c r="C135" s="35">
        <f t="shared" ref="C135:S135" si="171">C136</f>
        <v>783212.8</v>
      </c>
      <c r="D135" s="35">
        <f t="shared" si="171"/>
        <v>0</v>
      </c>
      <c r="E135" s="35">
        <f t="shared" si="171"/>
        <v>783212.8</v>
      </c>
      <c r="F135" s="35">
        <f t="shared" si="171"/>
        <v>0</v>
      </c>
      <c r="G135" s="35">
        <f t="shared" si="171"/>
        <v>783212.8</v>
      </c>
      <c r="H135" s="35">
        <f t="shared" si="171"/>
        <v>0</v>
      </c>
      <c r="I135" s="35">
        <f t="shared" si="171"/>
        <v>783212.8</v>
      </c>
      <c r="J135" s="35">
        <f t="shared" si="171"/>
        <v>0</v>
      </c>
      <c r="K135" s="35">
        <f t="shared" si="171"/>
        <v>783212.8</v>
      </c>
      <c r="L135" s="35">
        <f t="shared" si="171"/>
        <v>0</v>
      </c>
      <c r="M135" s="35">
        <f t="shared" si="171"/>
        <v>783212.8</v>
      </c>
      <c r="N135" s="35">
        <f t="shared" si="171"/>
        <v>0</v>
      </c>
      <c r="O135" s="82">
        <f t="shared" si="171"/>
        <v>783212.8</v>
      </c>
      <c r="P135" s="35">
        <f t="shared" si="171"/>
        <v>0</v>
      </c>
      <c r="Q135" s="35">
        <f t="shared" si="171"/>
        <v>783212.8</v>
      </c>
      <c r="R135" s="35">
        <f t="shared" si="171"/>
        <v>-259589.50000000003</v>
      </c>
      <c r="S135" s="35">
        <f t="shared" si="171"/>
        <v>523623.30000000005</v>
      </c>
      <c r="T135" s="97" t="b">
        <f t="shared" si="98"/>
        <v>1</v>
      </c>
    </row>
    <row r="136" spans="1:20" ht="47.25" x14ac:dyDescent="0.25">
      <c r="A136" s="49" t="s">
        <v>108</v>
      </c>
      <c r="B136" s="8" t="s">
        <v>109</v>
      </c>
      <c r="C136" s="38">
        <f>C138+C139</f>
        <v>783212.8</v>
      </c>
      <c r="D136" s="38">
        <f t="shared" ref="D136:E136" si="172">D138+D139</f>
        <v>0</v>
      </c>
      <c r="E136" s="38">
        <f t="shared" si="172"/>
        <v>783212.8</v>
      </c>
      <c r="F136" s="38">
        <f t="shared" ref="F136:G136" si="173">F138+F139</f>
        <v>0</v>
      </c>
      <c r="G136" s="38">
        <f t="shared" si="173"/>
        <v>783212.8</v>
      </c>
      <c r="H136" s="38">
        <f t="shared" ref="H136:I136" si="174">H138+H139</f>
        <v>0</v>
      </c>
      <c r="I136" s="38">
        <f t="shared" si="174"/>
        <v>783212.8</v>
      </c>
      <c r="J136" s="38">
        <f t="shared" ref="J136:K136" si="175">J138+J139</f>
        <v>0</v>
      </c>
      <c r="K136" s="38">
        <f t="shared" si="175"/>
        <v>783212.8</v>
      </c>
      <c r="L136" s="38">
        <f t="shared" ref="L136:M136" si="176">L138+L139</f>
        <v>0</v>
      </c>
      <c r="M136" s="38">
        <f t="shared" si="176"/>
        <v>783212.8</v>
      </c>
      <c r="N136" s="38">
        <f t="shared" ref="N136:O136" si="177">N138+N139</f>
        <v>0</v>
      </c>
      <c r="O136" s="85">
        <f t="shared" si="177"/>
        <v>783212.8</v>
      </c>
      <c r="P136" s="38">
        <f t="shared" ref="P136" si="178">P138+P139</f>
        <v>0</v>
      </c>
      <c r="Q136" s="38">
        <f>Q138+Q139+Q140+Q141</f>
        <v>783212.8</v>
      </c>
      <c r="R136" s="38">
        <f t="shared" ref="R136:S136" si="179">R138+R139+R140+R141</f>
        <v>-259589.50000000003</v>
      </c>
      <c r="S136" s="38">
        <f t="shared" si="179"/>
        <v>523623.30000000005</v>
      </c>
      <c r="T136" s="97" t="b">
        <f t="shared" si="98"/>
        <v>1</v>
      </c>
    </row>
    <row r="137" spans="1:20" x14ac:dyDescent="0.25">
      <c r="A137" s="49"/>
      <c r="B137" s="7" t="s">
        <v>59</v>
      </c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84"/>
      <c r="P137" s="37"/>
      <c r="Q137" s="37"/>
      <c r="R137" s="37"/>
      <c r="S137" s="37"/>
      <c r="T137" s="97" t="b">
        <f t="shared" si="98"/>
        <v>1</v>
      </c>
    </row>
    <row r="138" spans="1:20" ht="78.75" x14ac:dyDescent="0.25">
      <c r="A138" s="33" t="s">
        <v>110</v>
      </c>
      <c r="B138" s="31" t="s">
        <v>111</v>
      </c>
      <c r="C138" s="37">
        <v>609249.6</v>
      </c>
      <c r="D138" s="37">
        <v>0</v>
      </c>
      <c r="E138" s="37">
        <v>609249.6</v>
      </c>
      <c r="F138" s="37">
        <v>0</v>
      </c>
      <c r="G138" s="37">
        <v>609249.6</v>
      </c>
      <c r="H138" s="37">
        <v>0</v>
      </c>
      <c r="I138" s="37">
        <v>609249.6</v>
      </c>
      <c r="J138" s="37">
        <v>0</v>
      </c>
      <c r="K138" s="37">
        <v>609249.6</v>
      </c>
      <c r="L138" s="37">
        <v>0</v>
      </c>
      <c r="M138" s="37">
        <v>609249.6</v>
      </c>
      <c r="N138" s="37">
        <v>0</v>
      </c>
      <c r="O138" s="84">
        <v>609249.6</v>
      </c>
      <c r="P138" s="37">
        <v>0</v>
      </c>
      <c r="Q138" s="37">
        <v>609249.6</v>
      </c>
      <c r="R138" s="37">
        <v>-609249.6</v>
      </c>
      <c r="S138" s="37">
        <f>Q138+R138</f>
        <v>0</v>
      </c>
      <c r="T138" s="97" t="b">
        <f t="shared" si="98"/>
        <v>1</v>
      </c>
    </row>
    <row r="139" spans="1:20" ht="63" x14ac:dyDescent="0.25">
      <c r="A139" s="33" t="s">
        <v>112</v>
      </c>
      <c r="B139" s="31" t="s">
        <v>131</v>
      </c>
      <c r="C139" s="37">
        <v>173963.2</v>
      </c>
      <c r="D139" s="37">
        <v>0</v>
      </c>
      <c r="E139" s="37">
        <v>173963.2</v>
      </c>
      <c r="F139" s="37">
        <v>0</v>
      </c>
      <c r="G139" s="37">
        <v>173963.2</v>
      </c>
      <c r="H139" s="37">
        <v>0</v>
      </c>
      <c r="I139" s="37">
        <v>173963.2</v>
      </c>
      <c r="J139" s="37">
        <v>0</v>
      </c>
      <c r="K139" s="37">
        <v>173963.2</v>
      </c>
      <c r="L139" s="37">
        <v>0</v>
      </c>
      <c r="M139" s="37">
        <v>173963.2</v>
      </c>
      <c r="N139" s="37">
        <v>0</v>
      </c>
      <c r="O139" s="84">
        <v>173963.2</v>
      </c>
      <c r="P139" s="37">
        <v>0</v>
      </c>
      <c r="Q139" s="37">
        <v>173963.2</v>
      </c>
      <c r="R139" s="37">
        <v>-173963.2</v>
      </c>
      <c r="S139" s="37">
        <f>Q139+R139</f>
        <v>0</v>
      </c>
      <c r="T139" s="97" t="b">
        <f t="shared" si="98"/>
        <v>1</v>
      </c>
    </row>
    <row r="140" spans="1:20" ht="78.75" x14ac:dyDescent="0.25">
      <c r="A140" s="33" t="s">
        <v>242</v>
      </c>
      <c r="B140" s="31" t="s">
        <v>111</v>
      </c>
      <c r="C140" s="37">
        <v>609249.6</v>
      </c>
      <c r="D140" s="37">
        <v>0</v>
      </c>
      <c r="E140" s="37">
        <v>609249.6</v>
      </c>
      <c r="F140" s="37">
        <v>0</v>
      </c>
      <c r="G140" s="37">
        <v>609249.6</v>
      </c>
      <c r="H140" s="37">
        <v>0</v>
      </c>
      <c r="I140" s="37">
        <v>609249.6</v>
      </c>
      <c r="J140" s="37">
        <v>0</v>
      </c>
      <c r="K140" s="37">
        <v>609249.6</v>
      </c>
      <c r="L140" s="37">
        <v>0</v>
      </c>
      <c r="M140" s="37">
        <v>609249.6</v>
      </c>
      <c r="N140" s="37">
        <v>0</v>
      </c>
      <c r="O140" s="84">
        <v>609249.6</v>
      </c>
      <c r="P140" s="37">
        <v>0</v>
      </c>
      <c r="Q140" s="37">
        <v>0</v>
      </c>
      <c r="R140" s="37">
        <f>609249.6-144363.6</f>
        <v>464886</v>
      </c>
      <c r="S140" s="37">
        <f>Q140+R140</f>
        <v>464886</v>
      </c>
      <c r="T140" s="97" t="b">
        <f t="shared" ref="T140:T141" si="180">O140=M140+N140</f>
        <v>1</v>
      </c>
    </row>
    <row r="141" spans="1:20" ht="63" x14ac:dyDescent="0.25">
      <c r="A141" s="33" t="s">
        <v>243</v>
      </c>
      <c r="B141" s="31" t="s">
        <v>131</v>
      </c>
      <c r="C141" s="37">
        <v>173963.2</v>
      </c>
      <c r="D141" s="37">
        <v>0</v>
      </c>
      <c r="E141" s="37">
        <v>173963.2</v>
      </c>
      <c r="F141" s="37">
        <v>0</v>
      </c>
      <c r="G141" s="37">
        <v>173963.2</v>
      </c>
      <c r="H141" s="37">
        <v>0</v>
      </c>
      <c r="I141" s="37">
        <v>173963.2</v>
      </c>
      <c r="J141" s="37">
        <v>0</v>
      </c>
      <c r="K141" s="37">
        <v>173963.2</v>
      </c>
      <c r="L141" s="37">
        <v>0</v>
      </c>
      <c r="M141" s="37">
        <v>173963.2</v>
      </c>
      <c r="N141" s="37">
        <v>0</v>
      </c>
      <c r="O141" s="84">
        <v>173963.2</v>
      </c>
      <c r="P141" s="37">
        <v>0</v>
      </c>
      <c r="Q141" s="37">
        <v>0</v>
      </c>
      <c r="R141" s="37">
        <f>173963.2-115225.9</f>
        <v>58737.300000000017</v>
      </c>
      <c r="S141" s="37">
        <f>Q141+R141</f>
        <v>58737.300000000017</v>
      </c>
      <c r="T141" s="97" t="b">
        <f t="shared" si="180"/>
        <v>1</v>
      </c>
    </row>
    <row r="142" spans="1:20" ht="63" x14ac:dyDescent="0.25">
      <c r="A142" s="17" t="s">
        <v>113</v>
      </c>
      <c r="B142" s="34" t="s">
        <v>114</v>
      </c>
      <c r="C142" s="35">
        <f t="shared" ref="C142:P142" si="181">C143</f>
        <v>16405.2</v>
      </c>
      <c r="D142" s="35">
        <f t="shared" si="181"/>
        <v>0</v>
      </c>
      <c r="E142" s="35">
        <f t="shared" si="181"/>
        <v>16405.2</v>
      </c>
      <c r="F142" s="35">
        <f t="shared" si="181"/>
        <v>0</v>
      </c>
      <c r="G142" s="35">
        <f t="shared" si="181"/>
        <v>16405.2</v>
      </c>
      <c r="H142" s="35">
        <f t="shared" si="181"/>
        <v>0</v>
      </c>
      <c r="I142" s="35">
        <f t="shared" si="181"/>
        <v>16405.2</v>
      </c>
      <c r="J142" s="35">
        <f t="shared" si="181"/>
        <v>0</v>
      </c>
      <c r="K142" s="35">
        <f t="shared" si="181"/>
        <v>16405.2</v>
      </c>
      <c r="L142" s="35">
        <f t="shared" si="181"/>
        <v>0</v>
      </c>
      <c r="M142" s="35">
        <f t="shared" si="181"/>
        <v>16405.2</v>
      </c>
      <c r="N142" s="35">
        <f t="shared" si="181"/>
        <v>0</v>
      </c>
      <c r="O142" s="82">
        <f t="shared" si="181"/>
        <v>16405.2</v>
      </c>
      <c r="P142" s="35">
        <f t="shared" si="181"/>
        <v>0</v>
      </c>
      <c r="Q142" s="35">
        <f>Q143+Q144</f>
        <v>16405.2</v>
      </c>
      <c r="R142" s="35">
        <f t="shared" ref="R142:S142" si="182">R143+R144</f>
        <v>-6845</v>
      </c>
      <c r="S142" s="35">
        <f t="shared" si="182"/>
        <v>9560.2000000000007</v>
      </c>
      <c r="T142" s="97" t="b">
        <f t="shared" si="98"/>
        <v>1</v>
      </c>
    </row>
    <row r="143" spans="1:20" ht="78.75" x14ac:dyDescent="0.25">
      <c r="A143" s="33" t="s">
        <v>115</v>
      </c>
      <c r="B143" s="31" t="s">
        <v>116</v>
      </c>
      <c r="C143" s="37">
        <v>16405.2</v>
      </c>
      <c r="D143" s="37">
        <v>0</v>
      </c>
      <c r="E143" s="37">
        <v>16405.2</v>
      </c>
      <c r="F143" s="37">
        <v>0</v>
      </c>
      <c r="G143" s="37">
        <v>16405.2</v>
      </c>
      <c r="H143" s="37">
        <v>0</v>
      </c>
      <c r="I143" s="37">
        <v>16405.2</v>
      </c>
      <c r="J143" s="37">
        <v>0</v>
      </c>
      <c r="K143" s="37">
        <v>16405.2</v>
      </c>
      <c r="L143" s="37">
        <v>0</v>
      </c>
      <c r="M143" s="37">
        <v>16405.2</v>
      </c>
      <c r="N143" s="37">
        <v>0</v>
      </c>
      <c r="O143" s="84">
        <v>16405.2</v>
      </c>
      <c r="P143" s="37">
        <v>0</v>
      </c>
      <c r="Q143" s="37">
        <v>16405.2</v>
      </c>
      <c r="R143" s="37">
        <v>-16405.2</v>
      </c>
      <c r="S143" s="37">
        <f>Q143+R143</f>
        <v>0</v>
      </c>
      <c r="T143" s="97" t="b">
        <f t="shared" si="98"/>
        <v>1</v>
      </c>
    </row>
    <row r="144" spans="1:20" ht="78.75" x14ac:dyDescent="0.25">
      <c r="A144" s="33" t="s">
        <v>244</v>
      </c>
      <c r="B144" s="31" t="s">
        <v>116</v>
      </c>
      <c r="C144" s="37">
        <v>16405.2</v>
      </c>
      <c r="D144" s="37">
        <v>0</v>
      </c>
      <c r="E144" s="37">
        <v>16405.2</v>
      </c>
      <c r="F144" s="37">
        <v>0</v>
      </c>
      <c r="G144" s="37">
        <v>16405.2</v>
      </c>
      <c r="H144" s="37">
        <v>0</v>
      </c>
      <c r="I144" s="37">
        <v>16405.2</v>
      </c>
      <c r="J144" s="37">
        <v>0</v>
      </c>
      <c r="K144" s="37">
        <v>16405.2</v>
      </c>
      <c r="L144" s="37">
        <v>0</v>
      </c>
      <c r="M144" s="37">
        <v>16405.2</v>
      </c>
      <c r="N144" s="37">
        <v>0</v>
      </c>
      <c r="O144" s="84">
        <v>16405.2</v>
      </c>
      <c r="P144" s="37">
        <v>0</v>
      </c>
      <c r="Q144" s="37">
        <v>0</v>
      </c>
      <c r="R144" s="37">
        <f>16405.2-6845</f>
        <v>9560.2000000000007</v>
      </c>
      <c r="S144" s="37">
        <f>Q144+R144</f>
        <v>9560.2000000000007</v>
      </c>
      <c r="T144" s="97" t="b">
        <f t="shared" ref="T144" si="183">O144=M144+N144</f>
        <v>1</v>
      </c>
    </row>
    <row r="145" spans="1:20" ht="35.450000000000003" customHeight="1" x14ac:dyDescent="0.25">
      <c r="A145" s="17" t="s">
        <v>117</v>
      </c>
      <c r="B145" s="34" t="s">
        <v>125</v>
      </c>
      <c r="C145" s="35">
        <f t="shared" ref="C145:Q145" si="184">C146</f>
        <v>5970.3</v>
      </c>
      <c r="D145" s="35">
        <f t="shared" si="184"/>
        <v>0</v>
      </c>
      <c r="E145" s="35">
        <f t="shared" si="184"/>
        <v>5970.3</v>
      </c>
      <c r="F145" s="35">
        <f t="shared" si="184"/>
        <v>0</v>
      </c>
      <c r="G145" s="35">
        <f t="shared" si="184"/>
        <v>5970.3</v>
      </c>
      <c r="H145" s="35">
        <f t="shared" si="184"/>
        <v>0</v>
      </c>
      <c r="I145" s="35">
        <f t="shared" si="184"/>
        <v>5970.3</v>
      </c>
      <c r="J145" s="35">
        <f t="shared" si="184"/>
        <v>0</v>
      </c>
      <c r="K145" s="35">
        <f t="shared" si="184"/>
        <v>5970.3</v>
      </c>
      <c r="L145" s="35">
        <f t="shared" si="184"/>
        <v>0</v>
      </c>
      <c r="M145" s="35">
        <f t="shared" si="184"/>
        <v>5970.3</v>
      </c>
      <c r="N145" s="35">
        <f t="shared" si="184"/>
        <v>0</v>
      </c>
      <c r="O145" s="82">
        <f t="shared" si="184"/>
        <v>5970.3</v>
      </c>
      <c r="P145" s="35">
        <f t="shared" si="184"/>
        <v>4.2</v>
      </c>
      <c r="Q145" s="35">
        <f t="shared" si="184"/>
        <v>5974.5</v>
      </c>
      <c r="R145" s="35">
        <f>R146+R147</f>
        <v>0</v>
      </c>
      <c r="S145" s="35">
        <f>S146+S147</f>
        <v>5974.5</v>
      </c>
      <c r="T145" s="97" t="b">
        <f t="shared" si="98"/>
        <v>1</v>
      </c>
    </row>
    <row r="146" spans="1:20" ht="49.15" customHeight="1" x14ac:dyDescent="0.25">
      <c r="A146" s="33" t="s">
        <v>118</v>
      </c>
      <c r="B146" s="10" t="s">
        <v>126</v>
      </c>
      <c r="C146" s="37">
        <v>5970.3</v>
      </c>
      <c r="D146" s="37">
        <v>0</v>
      </c>
      <c r="E146" s="37">
        <v>5970.3</v>
      </c>
      <c r="F146" s="37">
        <v>0</v>
      </c>
      <c r="G146" s="37">
        <v>5970.3</v>
      </c>
      <c r="H146" s="37">
        <v>0</v>
      </c>
      <c r="I146" s="37">
        <v>5970.3</v>
      </c>
      <c r="J146" s="37">
        <v>0</v>
      </c>
      <c r="K146" s="37">
        <v>5970.3</v>
      </c>
      <c r="L146" s="37">
        <v>0</v>
      </c>
      <c r="M146" s="37">
        <v>5970.3</v>
      </c>
      <c r="N146" s="37">
        <v>0</v>
      </c>
      <c r="O146" s="84">
        <v>5970.3</v>
      </c>
      <c r="P146" s="37">
        <v>4.2</v>
      </c>
      <c r="Q146" s="37">
        <f>O146+P146</f>
        <v>5974.5</v>
      </c>
      <c r="R146" s="37">
        <v>-5974.5</v>
      </c>
      <c r="S146" s="37">
        <f>Q146+R146</f>
        <v>0</v>
      </c>
      <c r="T146" s="97" t="b">
        <f t="shared" si="98"/>
        <v>1</v>
      </c>
    </row>
    <row r="147" spans="1:20" ht="49.15" customHeight="1" x14ac:dyDescent="0.25">
      <c r="A147" s="33" t="s">
        <v>224</v>
      </c>
      <c r="B147" s="10" t="s">
        <v>126</v>
      </c>
      <c r="C147" s="37">
        <v>5970.3</v>
      </c>
      <c r="D147" s="37">
        <v>0</v>
      </c>
      <c r="E147" s="37">
        <v>5970.3</v>
      </c>
      <c r="F147" s="37">
        <v>0</v>
      </c>
      <c r="G147" s="37">
        <v>5970.3</v>
      </c>
      <c r="H147" s="37">
        <v>0</v>
      </c>
      <c r="I147" s="37">
        <v>5970.3</v>
      </c>
      <c r="J147" s="37">
        <v>0</v>
      </c>
      <c r="K147" s="37">
        <v>5970.3</v>
      </c>
      <c r="L147" s="37">
        <v>0</v>
      </c>
      <c r="M147" s="37">
        <v>5970.3</v>
      </c>
      <c r="N147" s="37">
        <v>0</v>
      </c>
      <c r="O147" s="84">
        <v>5970.3</v>
      </c>
      <c r="P147" s="37">
        <v>4.2</v>
      </c>
      <c r="Q147" s="37">
        <v>0</v>
      </c>
      <c r="R147" s="37">
        <v>5974.5</v>
      </c>
      <c r="S147" s="37">
        <f>Q147+R147</f>
        <v>5974.5</v>
      </c>
      <c r="T147" s="97" t="b">
        <f t="shared" ref="T147" si="185">O147=M147+N147</f>
        <v>1</v>
      </c>
    </row>
    <row r="148" spans="1:20" ht="31.5" x14ac:dyDescent="0.25">
      <c r="A148" s="17" t="s">
        <v>168</v>
      </c>
      <c r="B148" s="16" t="s">
        <v>169</v>
      </c>
      <c r="C148" s="35">
        <f t="shared" ref="C148:R149" si="186">C149</f>
        <v>0</v>
      </c>
      <c r="D148" s="35">
        <f t="shared" si="186"/>
        <v>0</v>
      </c>
      <c r="E148" s="35">
        <f t="shared" si="186"/>
        <v>0</v>
      </c>
      <c r="F148" s="35">
        <f t="shared" si="186"/>
        <v>11.6</v>
      </c>
      <c r="G148" s="35">
        <f t="shared" si="186"/>
        <v>11.6</v>
      </c>
      <c r="H148" s="35">
        <f t="shared" si="186"/>
        <v>0</v>
      </c>
      <c r="I148" s="35">
        <f t="shared" si="186"/>
        <v>11.6</v>
      </c>
      <c r="J148" s="35">
        <f t="shared" si="186"/>
        <v>0</v>
      </c>
      <c r="K148" s="35">
        <f t="shared" si="186"/>
        <v>11.6</v>
      </c>
      <c r="L148" s="35">
        <f t="shared" si="186"/>
        <v>0</v>
      </c>
      <c r="M148" s="35">
        <f t="shared" si="186"/>
        <v>11.6</v>
      </c>
      <c r="N148" s="35">
        <f t="shared" si="186"/>
        <v>0</v>
      </c>
      <c r="O148" s="82">
        <f t="shared" si="186"/>
        <v>11.6</v>
      </c>
      <c r="P148" s="35">
        <f t="shared" si="186"/>
        <v>0</v>
      </c>
      <c r="Q148" s="35">
        <f t="shared" si="186"/>
        <v>11.6</v>
      </c>
      <c r="R148" s="35">
        <f t="shared" si="186"/>
        <v>0</v>
      </c>
      <c r="S148" s="35">
        <f t="shared" ref="S148" si="187">S149</f>
        <v>11.6</v>
      </c>
      <c r="T148" s="97" t="b">
        <f t="shared" si="98"/>
        <v>1</v>
      </c>
    </row>
    <row r="149" spans="1:20" ht="31.5" x14ac:dyDescent="0.25">
      <c r="A149" s="17" t="s">
        <v>170</v>
      </c>
      <c r="B149" s="16" t="s">
        <v>171</v>
      </c>
      <c r="C149" s="35">
        <f t="shared" si="186"/>
        <v>0</v>
      </c>
      <c r="D149" s="35">
        <f t="shared" si="186"/>
        <v>0</v>
      </c>
      <c r="E149" s="35">
        <f t="shared" si="186"/>
        <v>0</v>
      </c>
      <c r="F149" s="35">
        <f t="shared" si="186"/>
        <v>11.6</v>
      </c>
      <c r="G149" s="35">
        <f t="shared" si="186"/>
        <v>11.6</v>
      </c>
      <c r="H149" s="35">
        <f t="shared" si="186"/>
        <v>0</v>
      </c>
      <c r="I149" s="35">
        <f t="shared" si="186"/>
        <v>11.6</v>
      </c>
      <c r="J149" s="35">
        <f t="shared" si="186"/>
        <v>0</v>
      </c>
      <c r="K149" s="35">
        <f t="shared" si="186"/>
        <v>11.6</v>
      </c>
      <c r="L149" s="35">
        <f t="shared" si="186"/>
        <v>0</v>
      </c>
      <c r="M149" s="35">
        <f t="shared" si="186"/>
        <v>11.6</v>
      </c>
      <c r="N149" s="35">
        <f t="shared" si="186"/>
        <v>0</v>
      </c>
      <c r="O149" s="82">
        <f t="shared" si="186"/>
        <v>11.6</v>
      </c>
      <c r="P149" s="35">
        <f t="shared" si="186"/>
        <v>0</v>
      </c>
      <c r="Q149" s="35">
        <f t="shared" si="186"/>
        <v>11.6</v>
      </c>
      <c r="R149" s="35">
        <f>R150+R151</f>
        <v>0</v>
      </c>
      <c r="S149" s="35">
        <f>S150+S151</f>
        <v>11.6</v>
      </c>
      <c r="T149" s="97" t="b">
        <f t="shared" si="98"/>
        <v>1</v>
      </c>
    </row>
    <row r="150" spans="1:20" ht="47.25" x14ac:dyDescent="0.25">
      <c r="A150" s="33" t="s">
        <v>172</v>
      </c>
      <c r="B150" s="10" t="s">
        <v>173</v>
      </c>
      <c r="C150" s="37">
        <v>0</v>
      </c>
      <c r="D150" s="37">
        <v>0</v>
      </c>
      <c r="E150" s="37">
        <v>0</v>
      </c>
      <c r="F150" s="37">
        <v>11.6</v>
      </c>
      <c r="G150" s="37">
        <f>E150+F150</f>
        <v>11.6</v>
      </c>
      <c r="H150" s="37">
        <v>0</v>
      </c>
      <c r="I150" s="37">
        <f>G150+H150</f>
        <v>11.6</v>
      </c>
      <c r="J150" s="37">
        <v>0</v>
      </c>
      <c r="K150" s="37">
        <f>I150+J150</f>
        <v>11.6</v>
      </c>
      <c r="L150" s="37">
        <v>0</v>
      </c>
      <c r="M150" s="37">
        <f>K150+L150</f>
        <v>11.6</v>
      </c>
      <c r="N150" s="37">
        <v>0</v>
      </c>
      <c r="O150" s="84">
        <f>M150+N150</f>
        <v>11.6</v>
      </c>
      <c r="P150" s="37">
        <v>0</v>
      </c>
      <c r="Q150" s="37">
        <f>O150+P150</f>
        <v>11.6</v>
      </c>
      <c r="R150" s="37">
        <v>-11.6</v>
      </c>
      <c r="S150" s="37">
        <f>Q150+R150</f>
        <v>0</v>
      </c>
      <c r="T150" s="97" t="b">
        <f t="shared" si="98"/>
        <v>1</v>
      </c>
    </row>
    <row r="151" spans="1:20" ht="47.25" x14ac:dyDescent="0.25">
      <c r="A151" s="33" t="s">
        <v>223</v>
      </c>
      <c r="B151" s="10" t="s">
        <v>173</v>
      </c>
      <c r="C151" s="37">
        <v>0</v>
      </c>
      <c r="D151" s="37">
        <v>0</v>
      </c>
      <c r="E151" s="37">
        <v>0</v>
      </c>
      <c r="F151" s="37">
        <v>11.6</v>
      </c>
      <c r="G151" s="37">
        <f>E151+F151</f>
        <v>11.6</v>
      </c>
      <c r="H151" s="37">
        <v>0</v>
      </c>
      <c r="I151" s="37">
        <f>G151+H151</f>
        <v>11.6</v>
      </c>
      <c r="J151" s="37">
        <v>0</v>
      </c>
      <c r="K151" s="37">
        <f>I151+J151</f>
        <v>11.6</v>
      </c>
      <c r="L151" s="37">
        <v>0</v>
      </c>
      <c r="M151" s="37">
        <f>K151+L151</f>
        <v>11.6</v>
      </c>
      <c r="N151" s="37">
        <v>0</v>
      </c>
      <c r="O151" s="84">
        <f>M151+N151</f>
        <v>11.6</v>
      </c>
      <c r="P151" s="37">
        <v>0</v>
      </c>
      <c r="Q151" s="37">
        <v>0</v>
      </c>
      <c r="R151" s="37">
        <v>11.6</v>
      </c>
      <c r="S151" s="37">
        <f>Q151+R151</f>
        <v>11.6</v>
      </c>
      <c r="T151" s="97" t="b">
        <f t="shared" ref="T151" si="188">O151=M151+N151</f>
        <v>1</v>
      </c>
    </row>
    <row r="152" spans="1:20" ht="25.15" customHeight="1" x14ac:dyDescent="0.25">
      <c r="A152" s="18" t="s">
        <v>119</v>
      </c>
      <c r="B152" s="19" t="s">
        <v>120</v>
      </c>
      <c r="C152" s="43" t="e">
        <f t="shared" ref="C152:S152" si="189">C21+C124</f>
        <v>#REF!</v>
      </c>
      <c r="D152" s="43" t="e">
        <f t="shared" si="189"/>
        <v>#REF!</v>
      </c>
      <c r="E152" s="43" t="e">
        <f t="shared" si="189"/>
        <v>#REF!</v>
      </c>
      <c r="F152" s="43" t="e">
        <f t="shared" si="189"/>
        <v>#REF!</v>
      </c>
      <c r="G152" s="43" t="e">
        <f t="shared" si="189"/>
        <v>#REF!</v>
      </c>
      <c r="H152" s="43" t="e">
        <f t="shared" si="189"/>
        <v>#REF!</v>
      </c>
      <c r="I152" s="43" t="e">
        <f t="shared" si="189"/>
        <v>#REF!</v>
      </c>
      <c r="J152" s="43" t="e">
        <f t="shared" si="189"/>
        <v>#REF!</v>
      </c>
      <c r="K152" s="43" t="e">
        <f t="shared" si="189"/>
        <v>#REF!</v>
      </c>
      <c r="L152" s="43" t="e">
        <f t="shared" si="189"/>
        <v>#REF!</v>
      </c>
      <c r="M152" s="43" t="e">
        <f t="shared" si="189"/>
        <v>#REF!</v>
      </c>
      <c r="N152" s="43" t="e">
        <f t="shared" si="189"/>
        <v>#REF!</v>
      </c>
      <c r="O152" s="93" t="e">
        <f t="shared" si="189"/>
        <v>#REF!</v>
      </c>
      <c r="P152" s="43" t="e">
        <f t="shared" si="189"/>
        <v>#REF!</v>
      </c>
      <c r="Q152" s="43">
        <f t="shared" si="189"/>
        <v>4108866.2000000007</v>
      </c>
      <c r="R152" s="43">
        <f t="shared" si="189"/>
        <v>-395567.10000000003</v>
      </c>
      <c r="S152" s="43">
        <f t="shared" si="189"/>
        <v>3713299.1000000006</v>
      </c>
      <c r="T152" s="97" t="e">
        <f t="shared" ref="T152" si="190">O152=M152+N152</f>
        <v>#REF!</v>
      </c>
    </row>
  </sheetData>
  <autoFilter ref="A20:O20"/>
  <mergeCells count="16">
    <mergeCell ref="A17:S17"/>
    <mergeCell ref="A5:S5"/>
    <mergeCell ref="A6:S6"/>
    <mergeCell ref="A7:S7"/>
    <mergeCell ref="A8:S8"/>
    <mergeCell ref="A9:S9"/>
    <mergeCell ref="A11:S11"/>
    <mergeCell ref="A12:S12"/>
    <mergeCell ref="A13:S13"/>
    <mergeCell ref="A14:S14"/>
    <mergeCell ref="A15:S15"/>
    <mergeCell ref="A1:C1"/>
    <mergeCell ref="A2:C2"/>
    <mergeCell ref="A3:C3"/>
    <mergeCell ref="A16:B16"/>
    <mergeCell ref="A10:O10"/>
  </mergeCells>
  <pageMargins left="0.78740157480314965" right="0.59055118110236227" top="0.78740157480314965" bottom="0.39370078740157483" header="0.11811023622047245" footer="0.11811023622047245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2024-11-02T13:14:55Z</dcterms:modified>
</cp:coreProperties>
</file>